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480" windowHeight="11640" activeTab="5"/>
  </bookViews>
  <sheets>
    <sheet name="CU50" sheetId="1" r:id="rId1"/>
    <sheet name="CU60" sheetId="2" r:id="rId2"/>
    <sheet name="CU70" sheetId="3" r:id="rId3"/>
    <sheet name="CU80" sheetId="4" r:id="rId4"/>
    <sheet name="CU90" sheetId="5" r:id="rId5"/>
    <sheet name="ImpactCUonNetEcReturn" sheetId="6" r:id="rId6"/>
    <sheet name="ImpactCUonGrossmargin" sheetId="7" r:id="rId7"/>
  </sheets>
  <definedNames/>
  <calcPr fullCalcOnLoad="1"/>
</workbook>
</file>

<file path=xl/sharedStrings.xml><?xml version="1.0" encoding="utf-8"?>
<sst xmlns="http://schemas.openxmlformats.org/spreadsheetml/2006/main" count="105" uniqueCount="25">
  <si>
    <t>Total Variable Cost</t>
  </si>
  <si>
    <t>Cartons per ha</t>
  </si>
  <si>
    <t>Lettuce per carton</t>
  </si>
  <si>
    <t>(Seed, tractor costs</t>
  </si>
  <si>
    <t>Small equipment including
labour, fuel, oil, etcFertiliser, pest &amp; weed control, chipping/thinning, harvesting tractor, casual labour)</t>
  </si>
  <si>
    <t>Income (sale of lettuce)</t>
  </si>
  <si>
    <t>Variable costs</t>
  </si>
  <si>
    <t>Gross margin/ha</t>
  </si>
  <si>
    <t>Water applied</t>
  </si>
  <si>
    <t>Marketable lettuce (No)</t>
  </si>
  <si>
    <t>Marketable yield (t/ha)</t>
  </si>
  <si>
    <t>Capital cost/crop</t>
  </si>
  <si>
    <t>Net economic return</t>
  </si>
  <si>
    <t>Gross Margin (CU = 90%)</t>
  </si>
  <si>
    <t>Irrigation (ML/ha) ($50.0/ML)</t>
  </si>
  <si>
    <t>Cartons ($2.5/carton)</t>
  </si>
  <si>
    <t>Cooling ($0.5/carton)</t>
  </si>
  <si>
    <t>Freight (Bsb market) ($0.84/carton)</t>
  </si>
  <si>
    <t>Levy (0.5% of sale price) National</t>
  </si>
  <si>
    <t>Agents commission (15% of sale price)</t>
  </si>
  <si>
    <t>Harvesting labour ($1.10/carton)</t>
  </si>
  <si>
    <t>Gross Margin (CU = 70%)</t>
  </si>
  <si>
    <t>Gross Margin (CU = 80%)</t>
  </si>
  <si>
    <t>Gross Margin (CU = 50%)</t>
  </si>
  <si>
    <t>Gross Margin (CU = 60%)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</si>
</sst>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-* #,##0.0_-;\-* #,##0.0_-;_-* &quot;-&quot;??_-;_-@_-"/>
    <numFmt numFmtId="176" formatCode="_-* #,##0_-;\-* #,##0_-;_-* &quot;-&quot;??_-;_-@_-"/>
    <numFmt numFmtId="177" formatCode="0.0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0.0%"/>
    <numFmt numFmtId="181" formatCode="_-* #,##0.0_-;\-* #,##0.0_-;_-* &quot;-&quot;?_-;_-@_-"/>
    <numFmt numFmtId="182" formatCode="_-&quot;$&quot;* #,##0.000_-;\-&quot;$&quot;* #,##0.000_-;_-&quot;$&quot;* &quot;-&quot;??_-;_-@_-"/>
    <numFmt numFmtId="183" formatCode="0.0000"/>
    <numFmt numFmtId="184" formatCode="0.000"/>
    <numFmt numFmtId="185" formatCode="0.00000000"/>
    <numFmt numFmtId="186" formatCode="0.0000000"/>
    <numFmt numFmtId="187" formatCode="0.000000"/>
    <numFmt numFmtId="188" formatCode="0.00000"/>
    <numFmt numFmtId="189" formatCode="_-* #,##0.000_-;\-* #,##0.000_-;_-* &quot;-&quot;??_-;_-@_-"/>
    <numFmt numFmtId="190" formatCode="0.00;[Red]0.00"/>
    <numFmt numFmtId="191" formatCode="0.00_ ;[Red]\-0.00\ "/>
    <numFmt numFmtId="192" formatCode="#,##0.0;[Red]\-#,##0.0"/>
    <numFmt numFmtId="193" formatCode="&quot;$&quot;#,##0.00"/>
    <numFmt numFmtId="194" formatCode="_(* #,##0.000_);_(* \(#,##0.000\);_(* &quot;-&quot;???_);_(@_)"/>
    <numFmt numFmtId="195" formatCode="_(* #,##0.0_);_(* \(#,##0.0\);_(* &quot;-&quot;?_);_(@_)"/>
    <numFmt numFmtId="196" formatCode="0.00_ ;\-0.00\ "/>
    <numFmt numFmtId="197" formatCode="#,##0.0"/>
  </numFmts>
  <fonts count="3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name val="Arial"/>
      <family val="2"/>
    </font>
    <font>
      <sz val="18"/>
      <name val="Arial"/>
      <family val="2"/>
    </font>
    <font>
      <sz val="29.3"/>
      <name val="Arial"/>
      <family val="2"/>
    </font>
    <font>
      <sz val="24"/>
      <color indexed="8"/>
      <name val="Arial"/>
      <family val="2"/>
    </font>
    <font>
      <sz val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4" borderId="0" xfId="0" applyFont="1" applyFill="1" applyAlignment="1">
      <alignment/>
    </xf>
    <xf numFmtId="0" fontId="7" fillId="0" borderId="0" xfId="0" applyFont="1" applyAlignment="1">
      <alignment/>
    </xf>
    <xf numFmtId="177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6" fillId="22" borderId="0" xfId="0" applyFont="1" applyFill="1" applyAlignment="1">
      <alignment/>
    </xf>
    <xf numFmtId="0" fontId="9" fillId="0" borderId="0" xfId="0" applyFont="1" applyAlignment="1">
      <alignment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7" fontId="6" fillId="0" borderId="0" xfId="44" applyNumberFormat="1" applyFont="1" applyAlignment="1">
      <alignment horizontal="center"/>
    </xf>
    <xf numFmtId="177" fontId="10" fillId="24" borderId="0" xfId="0" applyNumberFormat="1" applyFont="1" applyFill="1" applyAlignment="1">
      <alignment horizontal="center"/>
    </xf>
    <xf numFmtId="177" fontId="10" fillId="0" borderId="0" xfId="0" applyNumberFormat="1" applyFont="1" applyAlignment="1">
      <alignment horizontal="center"/>
    </xf>
    <xf numFmtId="177" fontId="10" fillId="22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"/>
          <c:w val="0.9555"/>
          <c:h val="0.927"/>
        </c:manualLayout>
      </c:layout>
      <c:scatterChart>
        <c:scatterStyle val="smoothMarker"/>
        <c:varyColors val="0"/>
        <c:ser>
          <c:idx val="2"/>
          <c:order val="0"/>
          <c:tx>
            <c:v>CU = 90%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'CU90'!$B$2:$X$2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'CU90'!$B$22:$X$22</c:f>
              <c:numCache>
                <c:ptCount val="23"/>
                <c:pt idx="0">
                  <c:v>-6277</c:v>
                </c:pt>
                <c:pt idx="1">
                  <c:v>-2694.7722466429295</c:v>
                </c:pt>
                <c:pt idx="2">
                  <c:v>2068.0519839383014</c:v>
                </c:pt>
                <c:pt idx="3">
                  <c:v>4244.647143550974</c:v>
                </c:pt>
                <c:pt idx="4">
                  <c:v>6284.697666045027</c:v>
                </c:pt>
                <c:pt idx="5">
                  <c:v>8188.203551420458</c:v>
                </c:pt>
                <c:pt idx="6">
                  <c:v>9955.164799677248</c:v>
                </c:pt>
                <c:pt idx="7">
                  <c:v>11585.581410815412</c:v>
                </c:pt>
                <c:pt idx="8">
                  <c:v>13079.453384834975</c:v>
                </c:pt>
                <c:pt idx="9">
                  <c:v>14436.780721735879</c:v>
                </c:pt>
                <c:pt idx="10">
                  <c:v>15657.563421518164</c:v>
                </c:pt>
                <c:pt idx="11">
                  <c:v>16741.801484181844</c:v>
                </c:pt>
                <c:pt idx="12">
                  <c:v>17689.494909726884</c:v>
                </c:pt>
                <c:pt idx="13">
                  <c:v>18500.64369815329</c:v>
                </c:pt>
                <c:pt idx="14">
                  <c:v>19175.247849461077</c:v>
                </c:pt>
                <c:pt idx="15">
                  <c:v>19713.307363650238</c:v>
                </c:pt>
                <c:pt idx="16">
                  <c:v>20114.822240720772</c:v>
                </c:pt>
                <c:pt idx="17">
                  <c:v>20379.79248067268</c:v>
                </c:pt>
                <c:pt idx="18">
                  <c:v>20508.218083505955</c:v>
                </c:pt>
                <c:pt idx="19">
                  <c:v>20500.09904922062</c:v>
                </c:pt>
                <c:pt idx="20">
                  <c:v>20355.43537781664</c:v>
                </c:pt>
                <c:pt idx="21">
                  <c:v>19656.47412365282</c:v>
                </c:pt>
                <c:pt idx="22">
                  <c:v>17583.947464017394</c:v>
                </c:pt>
              </c:numCache>
            </c:numRef>
          </c:yVal>
          <c:smooth val="1"/>
        </c:ser>
        <c:ser>
          <c:idx val="1"/>
          <c:order val="1"/>
          <c:tx>
            <c:v>CU = 80%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'CU90'!$B$2:$X$2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'CU80'!$B$22:$X$22</c:f>
              <c:numCache>
                <c:ptCount val="23"/>
                <c:pt idx="0">
                  <c:v>-6211</c:v>
                </c:pt>
                <c:pt idx="1">
                  <c:v>-2642.7825265563606</c:v>
                </c:pt>
                <c:pt idx="2">
                  <c:v>2105.326412268809</c:v>
                </c:pt>
                <c:pt idx="3">
                  <c:v>4276.934493466641</c:v>
                </c:pt>
                <c:pt idx="4">
                  <c:v>6311.598971272662</c:v>
                </c:pt>
                <c:pt idx="5">
                  <c:v>8209.319845686863</c:v>
                </c:pt>
                <c:pt idx="6">
                  <c:v>9970.097116709258</c:v>
                </c:pt>
                <c:pt idx="7">
                  <c:v>11593.930784339835</c:v>
                </c:pt>
                <c:pt idx="8">
                  <c:v>13080.820848578605</c:v>
                </c:pt>
                <c:pt idx="9">
                  <c:v>14430.767309425552</c:v>
                </c:pt>
                <c:pt idx="10">
                  <c:v>15643.770166880691</c:v>
                </c:pt>
                <c:pt idx="11">
                  <c:v>16719.829420944006</c:v>
                </c:pt>
                <c:pt idx="12">
                  <c:v>17658.94507161552</c:v>
                </c:pt>
                <c:pt idx="13">
                  <c:v>18461.117118895214</c:v>
                </c:pt>
                <c:pt idx="14">
                  <c:v>19126.34556278309</c:v>
                </c:pt>
                <c:pt idx="15">
                  <c:v>19654.630403279167</c:v>
                </c:pt>
                <c:pt idx="16">
                  <c:v>20045.97164038341</c:v>
                </c:pt>
                <c:pt idx="17">
                  <c:v>20300.369274095858</c:v>
                </c:pt>
                <c:pt idx="18">
                  <c:v>20417.823304416466</c:v>
                </c:pt>
                <c:pt idx="19">
                  <c:v>20398.333731345294</c:v>
                </c:pt>
                <c:pt idx="20">
                  <c:v>20241.900554882297</c:v>
                </c:pt>
                <c:pt idx="21">
                  <c:v>19518.20339178086</c:v>
                </c:pt>
                <c:pt idx="22">
                  <c:v>17405.580621690082</c:v>
                </c:pt>
              </c:numCache>
            </c:numRef>
          </c:yVal>
          <c:smooth val="1"/>
        </c:ser>
        <c:ser>
          <c:idx val="0"/>
          <c:order val="2"/>
          <c:tx>
            <c:v>CU = 70%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'CU90'!$B$2:$X$2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'CU70'!$B$22:$X$22</c:f>
              <c:numCache>
                <c:ptCount val="23"/>
                <c:pt idx="0">
                  <c:v>-6144</c:v>
                </c:pt>
                <c:pt idx="1">
                  <c:v>-2532.9217390319354</c:v>
                </c:pt>
                <c:pt idx="2">
                  <c:v>2125.780708796068</c:v>
                </c:pt>
                <c:pt idx="3">
                  <c:v>4289.132889151158</c:v>
                </c:pt>
                <c:pt idx="4">
                  <c:v>6314.868067311367</c:v>
                </c:pt>
                <c:pt idx="5">
                  <c:v>8202.986243276686</c:v>
                </c:pt>
                <c:pt idx="6">
                  <c:v>9953.487417047087</c:v>
                </c:pt>
                <c:pt idx="7">
                  <c:v>11566.371588622616</c:v>
                </c:pt>
                <c:pt idx="8">
                  <c:v>13041.638758003253</c:v>
                </c:pt>
                <c:pt idx="9">
                  <c:v>14379.288925188994</c:v>
                </c:pt>
                <c:pt idx="10">
                  <c:v>15579.322090179841</c:v>
                </c:pt>
                <c:pt idx="11">
                  <c:v>16641.738252975803</c:v>
                </c:pt>
                <c:pt idx="12">
                  <c:v>17566.537413576872</c:v>
                </c:pt>
                <c:pt idx="13">
                  <c:v>18353.71957198305</c:v>
                </c:pt>
                <c:pt idx="14">
                  <c:v>19003.284728194332</c:v>
                </c:pt>
                <c:pt idx="15">
                  <c:v>19515.23288221071</c:v>
                </c:pt>
                <c:pt idx="16">
                  <c:v>19889.564034032206</c:v>
                </c:pt>
                <c:pt idx="17">
                  <c:v>20126.27818365881</c:v>
                </c:pt>
                <c:pt idx="18">
                  <c:v>20225.37533109053</c:v>
                </c:pt>
                <c:pt idx="19">
                  <c:v>20186.85547632735</c:v>
                </c:pt>
                <c:pt idx="20">
                  <c:v>20010.71861936927</c:v>
                </c:pt>
                <c:pt idx="21">
                  <c:v>19245.593898868436</c:v>
                </c:pt>
                <c:pt idx="22">
                  <c:v>17065.779301655522</c:v>
                </c:pt>
              </c:numCache>
            </c:numRef>
          </c:yVal>
          <c:smooth val="1"/>
        </c:ser>
        <c:ser>
          <c:idx val="3"/>
          <c:order val="3"/>
          <c:tx>
            <c:v>CU = 60%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'CU90'!$B$2:$X$2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'CU60'!$B$22:$X$22</c:f>
              <c:numCache>
                <c:ptCount val="23"/>
                <c:pt idx="0">
                  <c:v>-6077</c:v>
                </c:pt>
                <c:pt idx="1">
                  <c:v>-2352.4319032393632</c:v>
                </c:pt>
                <c:pt idx="2">
                  <c:v>2156.740722912782</c:v>
                </c:pt>
                <c:pt idx="3">
                  <c:v>4309.826228490456</c:v>
                </c:pt>
                <c:pt idx="4">
                  <c:v>6324.1772945470075</c:v>
                </c:pt>
                <c:pt idx="5">
                  <c:v>8199.793921082437</c:v>
                </c:pt>
                <c:pt idx="6">
                  <c:v>9936.676108096744</c:v>
                </c:pt>
                <c:pt idx="7">
                  <c:v>11534.82385558994</c:v>
                </c:pt>
                <c:pt idx="8">
                  <c:v>12994.237163562011</c:v>
                </c:pt>
                <c:pt idx="9">
                  <c:v>14314.916032012967</c:v>
                </c:pt>
                <c:pt idx="10">
                  <c:v>15496.860460942786</c:v>
                </c:pt>
                <c:pt idx="11">
                  <c:v>16540.0704503515</c:v>
                </c:pt>
                <c:pt idx="12">
                  <c:v>17444.546000239083</c:v>
                </c:pt>
                <c:pt idx="13">
                  <c:v>18210.287110605568</c:v>
                </c:pt>
                <c:pt idx="14">
                  <c:v>18837.293781450913</c:v>
                </c:pt>
                <c:pt idx="15">
                  <c:v>19325.56601277514</c:v>
                </c:pt>
                <c:pt idx="16">
                  <c:v>19675.103804578248</c:v>
                </c:pt>
                <c:pt idx="17">
                  <c:v>19885.907156860245</c:v>
                </c:pt>
                <c:pt idx="18">
                  <c:v>19957.9760696211</c:v>
                </c:pt>
                <c:pt idx="19">
                  <c:v>19891.310542860847</c:v>
                </c:pt>
                <c:pt idx="20">
                  <c:v>19685.91057657948</c:v>
                </c:pt>
                <c:pt idx="21">
                  <c:v>18858.90732545338</c:v>
                </c:pt>
                <c:pt idx="22">
                  <c:v>16577.894152355817</c:v>
                </c:pt>
              </c:numCache>
            </c:numRef>
          </c:yVal>
          <c:smooth val="1"/>
        </c:ser>
        <c:ser>
          <c:idx val="4"/>
          <c:order val="4"/>
          <c:tx>
            <c:v>CU = 50%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'CU90'!$B$2:$X$2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'CU50'!$B$22:$X$22</c:f>
              <c:numCache>
                <c:ptCount val="23"/>
                <c:pt idx="0">
                  <c:v>-6011</c:v>
                </c:pt>
                <c:pt idx="1">
                  <c:v>-2129.8778048588865</c:v>
                </c:pt>
                <c:pt idx="2">
                  <c:v>2224.3003876947587</c:v>
                </c:pt>
                <c:pt idx="3">
                  <c:v>4366.468713450282</c:v>
                </c:pt>
                <c:pt idx="4">
                  <c:v>6368.20303785587</c:v>
                </c:pt>
                <c:pt idx="5">
                  <c:v>8229.503360911505</c:v>
                </c:pt>
                <c:pt idx="6">
                  <c:v>9950.369682617213</c:v>
                </c:pt>
                <c:pt idx="7">
                  <c:v>11530.802002972985</c:v>
                </c:pt>
                <c:pt idx="8">
                  <c:v>12970.800321978815</c:v>
                </c:pt>
                <c:pt idx="9">
                  <c:v>14270.3646396347</c:v>
                </c:pt>
                <c:pt idx="10">
                  <c:v>15429.494955940652</c:v>
                </c:pt>
                <c:pt idx="11">
                  <c:v>16448.191270896656</c:v>
                </c:pt>
                <c:pt idx="12">
                  <c:v>17326.453584502742</c:v>
                </c:pt>
                <c:pt idx="13">
                  <c:v>18064.281896758876</c:v>
                </c:pt>
                <c:pt idx="14">
                  <c:v>18661.676207665085</c:v>
                </c:pt>
                <c:pt idx="15">
                  <c:v>19118.63651722135</c:v>
                </c:pt>
                <c:pt idx="16">
                  <c:v>19435.162825427666</c:v>
                </c:pt>
                <c:pt idx="17">
                  <c:v>19611.25513228406</c:v>
                </c:pt>
                <c:pt idx="18">
                  <c:v>19646.9134377905</c:v>
                </c:pt>
                <c:pt idx="19">
                  <c:v>19542.137741947008</c:v>
                </c:pt>
                <c:pt idx="20">
                  <c:v>19296.92804475358</c:v>
                </c:pt>
                <c:pt idx="21">
                  <c:v>18385.206646316903</c:v>
                </c:pt>
                <c:pt idx="22">
                  <c:v>15987.800692683995</c:v>
                </c:pt>
              </c:numCache>
            </c:numRef>
          </c:yVal>
          <c:smooth val="1"/>
        </c:ser>
        <c:axId val="28003497"/>
        <c:axId val="50704882"/>
      </c:scatterChart>
      <c:valAx>
        <c:axId val="28003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Water applied (ML/ha)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4882"/>
        <c:crossesAt val="-12000"/>
        <c:crossBetween val="midCat"/>
        <c:dispUnits/>
      </c:valAx>
      <c:valAx>
        <c:axId val="50704882"/>
        <c:scaling>
          <c:orientation val="minMax"/>
          <c:max val="24000"/>
          <c:min val="-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economic return ($/ha)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3497"/>
        <c:crosses val="autoZero"/>
        <c:crossBetween val="midCat"/>
        <c:dispUnits/>
        <c:majorUnit val="4000"/>
        <c:minorUnit val="4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525"/>
          <c:y val="0.08325"/>
          <c:w val="0.18125"/>
          <c:h val="0.264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5575"/>
          <c:h val="0.95025"/>
        </c:manualLayout>
      </c:layout>
      <c:scatterChart>
        <c:scatterStyle val="smoothMarker"/>
        <c:varyColors val="0"/>
        <c:ser>
          <c:idx val="2"/>
          <c:order val="0"/>
          <c:tx>
            <c:v>CU = 90%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'CU90'!$B$2:$X$2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'CU90'!$B$20:$X$20</c:f>
              <c:numCache>
                <c:ptCount val="23"/>
                <c:pt idx="0">
                  <c:v>-5744</c:v>
                </c:pt>
                <c:pt idx="1">
                  <c:v>-2172.0603633318606</c:v>
                </c:pt>
                <c:pt idx="2">
                  <c:v>2586.2370959062355</c:v>
                </c:pt>
                <c:pt idx="3">
                  <c:v>4760.26022634668</c:v>
                </c:pt>
                <c:pt idx="4">
                  <c:v>6797.532957334712</c:v>
                </c:pt>
                <c:pt idx="5">
                  <c:v>8698.055288870353</c:v>
                </c:pt>
                <c:pt idx="6">
                  <c:v>10461.827220953583</c:v>
                </c:pt>
                <c:pt idx="7">
                  <c:v>12088.848753584407</c:v>
                </c:pt>
                <c:pt idx="8">
                  <c:v>13579.119886762826</c:v>
                </c:pt>
                <c:pt idx="9">
                  <c:v>14932.640620488826</c:v>
                </c:pt>
                <c:pt idx="10">
                  <c:v>16149.41095476244</c:v>
                </c:pt>
                <c:pt idx="11">
                  <c:v>17229.430889583644</c:v>
                </c:pt>
                <c:pt idx="12">
                  <c:v>18172.700424952447</c:v>
                </c:pt>
                <c:pt idx="13">
                  <c:v>18979.21956086884</c:v>
                </c:pt>
                <c:pt idx="14">
                  <c:v>19648.98829733282</c:v>
                </c:pt>
                <c:pt idx="15">
                  <c:v>20182.006634344405</c:v>
                </c:pt>
                <c:pt idx="16">
                  <c:v>20578.27457190358</c:v>
                </c:pt>
                <c:pt idx="17">
                  <c:v>20837.79211001035</c:v>
                </c:pt>
                <c:pt idx="18">
                  <c:v>20960.55924866473</c:v>
                </c:pt>
                <c:pt idx="19">
                  <c:v>20946.575987866687</c:v>
                </c:pt>
                <c:pt idx="20">
                  <c:v>20795.842327616243</c:v>
                </c:pt>
                <c:pt idx="21">
                  <c:v>20084.12380875815</c:v>
                </c:pt>
                <c:pt idx="22">
                  <c:v>17990.91803457796</c:v>
                </c:pt>
              </c:numCache>
            </c:numRef>
          </c:yVal>
          <c:smooth val="1"/>
        </c:ser>
        <c:ser>
          <c:idx val="1"/>
          <c:order val="1"/>
          <c:tx>
            <c:v>CU = 80%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'CU90'!$B$2:$X$2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'CU80'!$B$20:$X$20</c:f>
              <c:numCache>
                <c:ptCount val="23"/>
                <c:pt idx="0">
                  <c:v>-5744</c:v>
                </c:pt>
                <c:pt idx="1">
                  <c:v>-2119.3356678609653</c:v>
                </c:pt>
                <c:pt idx="2">
                  <c:v>2513.0668601405523</c:v>
                </c:pt>
                <c:pt idx="3">
                  <c:v>4674.386824649453</c:v>
                </c:pt>
                <c:pt idx="4">
                  <c:v>6697.940136431425</c:v>
                </c:pt>
                <c:pt idx="5">
                  <c:v>8583.726795486466</c:v>
                </c:pt>
                <c:pt idx="6">
                  <c:v>10331.746801814585</c:v>
                </c:pt>
                <c:pt idx="7">
                  <c:v>11942.000155415768</c:v>
                </c:pt>
                <c:pt idx="8">
                  <c:v>13414.48685629003</c:v>
                </c:pt>
                <c:pt idx="9">
                  <c:v>14749.206904437357</c:v>
                </c:pt>
                <c:pt idx="10">
                  <c:v>15946.160299857758</c:v>
                </c:pt>
                <c:pt idx="11">
                  <c:v>17005.347042551228</c:v>
                </c:pt>
                <c:pt idx="12">
                  <c:v>17926.76713251778</c:v>
                </c:pt>
                <c:pt idx="13">
                  <c:v>18710.420569757393</c:v>
                </c:pt>
                <c:pt idx="14">
                  <c:v>19356.30735427008</c:v>
                </c:pt>
                <c:pt idx="15">
                  <c:v>19864.427486055843</c:v>
                </c:pt>
                <c:pt idx="16">
                  <c:v>20234.780965114667</c:v>
                </c:pt>
                <c:pt idx="17">
                  <c:v>20467.36779144658</c:v>
                </c:pt>
                <c:pt idx="18">
                  <c:v>20562.18796505154</c:v>
                </c:pt>
                <c:pt idx="19">
                  <c:v>20519.241485929604</c:v>
                </c:pt>
                <c:pt idx="20">
                  <c:v>20338.528354080707</c:v>
                </c:pt>
                <c:pt idx="21">
                  <c:v>19563.802132202152</c:v>
                </c:pt>
                <c:pt idx="22">
                  <c:v>17368.462903932377</c:v>
                </c:pt>
              </c:numCache>
            </c:numRef>
          </c:yVal>
          <c:smooth val="1"/>
        </c:ser>
        <c:ser>
          <c:idx val="0"/>
          <c:order val="2"/>
          <c:tx>
            <c:v>CU = 70%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'CU90'!$B$2:$X$2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'CU70'!$B$20:$X$20</c:f>
              <c:numCache>
                <c:ptCount val="23"/>
                <c:pt idx="0">
                  <c:v>-5744</c:v>
                </c:pt>
                <c:pt idx="1">
                  <c:v>-1895.4039005999894</c:v>
                </c:pt>
                <c:pt idx="2">
                  <c:v>2443.42598594453</c:v>
                </c:pt>
                <c:pt idx="3">
                  <c:v>4545.007325410297</c:v>
                </c:pt>
                <c:pt idx="4">
                  <c:v>6537.265867975952</c:v>
                </c:pt>
                <c:pt idx="5">
                  <c:v>8393.179306513332</c:v>
                </c:pt>
                <c:pt idx="6">
                  <c:v>10114.946103249593</c:v>
                </c:pt>
                <c:pt idx="7">
                  <c:v>11697.252491801373</c:v>
                </c:pt>
                <c:pt idx="8">
                  <c:v>13140.098472168705</c:v>
                </c:pt>
                <c:pt idx="9">
                  <c:v>14443.48404435156</c:v>
                </c:pt>
                <c:pt idx="10">
                  <c:v>15607.409208349956</c:v>
                </c:pt>
                <c:pt idx="11">
                  <c:v>16631.873964163868</c:v>
                </c:pt>
                <c:pt idx="12">
                  <c:v>17516.878311793334</c:v>
                </c:pt>
                <c:pt idx="13">
                  <c:v>18262.42225123832</c:v>
                </c:pt>
                <c:pt idx="14">
                  <c:v>18868.505782498833</c:v>
                </c:pt>
                <c:pt idx="15">
                  <c:v>19335.128905574893</c:v>
                </c:pt>
                <c:pt idx="16">
                  <c:v>19662.291620466473</c:v>
                </c:pt>
                <c:pt idx="17">
                  <c:v>19849.9939271736</c:v>
                </c:pt>
                <c:pt idx="18">
                  <c:v>19898.235825696247</c:v>
                </c:pt>
                <c:pt idx="19">
                  <c:v>19807.01731603442</c:v>
                </c:pt>
                <c:pt idx="20">
                  <c:v>19576.338398188134</c:v>
                </c:pt>
                <c:pt idx="21">
                  <c:v>18696.59933794217</c:v>
                </c:pt>
                <c:pt idx="22">
                  <c:v>16345.364343890047</c:v>
                </c:pt>
              </c:numCache>
            </c:numRef>
          </c:yVal>
          <c:smooth val="1"/>
        </c:ser>
        <c:ser>
          <c:idx val="3"/>
          <c:order val="3"/>
          <c:tx>
            <c:v>CU = 60%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'CU90'!$B$2:$X$2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'CU60'!$B$20:$X$20</c:f>
              <c:numCache>
                <c:ptCount val="23"/>
                <c:pt idx="0">
                  <c:v>-5744</c:v>
                </c:pt>
                <c:pt idx="1">
                  <c:v>-1610.31177679754</c:v>
                </c:pt>
                <c:pt idx="2">
                  <c:v>2462.3618451592774</c:v>
                </c:pt>
                <c:pt idx="3">
                  <c:v>4459.224845904137</c:v>
                </c:pt>
                <c:pt idx="4">
                  <c:v>6374.517402179856</c:v>
                </c:pt>
                <c:pt idx="5">
                  <c:v>8169.2518763119115</c:v>
                </c:pt>
                <c:pt idx="6">
                  <c:v>9831.021485199679</c:v>
                </c:pt>
                <c:pt idx="7">
                  <c:v>11367.845013870294</c:v>
                </c:pt>
                <c:pt idx="8">
                  <c:v>12767.990415537592</c:v>
                </c:pt>
                <c:pt idx="9">
                  <c:v>14027.873960851743</c:v>
                </c:pt>
                <c:pt idx="10">
                  <c:v>15145.894007765011</c:v>
                </c:pt>
                <c:pt idx="11">
                  <c:v>16122.050556277405</c:v>
                </c:pt>
                <c:pt idx="12">
                  <c:v>16956.343606388924</c:v>
                </c:pt>
                <c:pt idx="13">
                  <c:v>17648.77315809956</c:v>
                </c:pt>
                <c:pt idx="14">
                  <c:v>18199.339211409322</c:v>
                </c:pt>
                <c:pt idx="15">
                  <c:v>18608.041766318216</c:v>
                </c:pt>
                <c:pt idx="16">
                  <c:v>18874.880822826242</c:v>
                </c:pt>
                <c:pt idx="17">
                  <c:v>18999.856380933372</c:v>
                </c:pt>
                <c:pt idx="18">
                  <c:v>18924.81416698228</c:v>
                </c:pt>
                <c:pt idx="19">
                  <c:v>18782.339980200304</c:v>
                </c:pt>
                <c:pt idx="20">
                  <c:v>18307.159333514282</c:v>
                </c:pt>
                <c:pt idx="21">
                  <c:v>17428.565502874204</c:v>
                </c:pt>
                <c:pt idx="22">
                  <c:v>14961.54971350923</c:v>
                </c:pt>
              </c:numCache>
            </c:numRef>
          </c:yVal>
          <c:smooth val="1"/>
        </c:ser>
        <c:ser>
          <c:idx val="4"/>
          <c:order val="4"/>
          <c:tx>
            <c:v>CU = 50%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'CU90'!$B$2:$X$2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'CU50'!$B$20:$X$20</c:f>
              <c:numCache>
                <c:ptCount val="23"/>
                <c:pt idx="0">
                  <c:v>-5744</c:v>
                </c:pt>
                <c:pt idx="1">
                  <c:v>-1239.2067199497124</c:v>
                </c:pt>
                <c:pt idx="2">
                  <c:v>2565.7409382434853</c:v>
                </c:pt>
                <c:pt idx="3">
                  <c:v>4444.200247204604</c:v>
                </c:pt>
                <c:pt idx="4">
                  <c:v>6273.375130436289</c:v>
                </c:pt>
                <c:pt idx="5">
                  <c:v>7960.075355881963</c:v>
                </c:pt>
                <c:pt idx="6">
                  <c:v>9549.461407263389</c:v>
                </c:pt>
                <c:pt idx="7">
                  <c:v>11016.43212451816</c:v>
                </c:pt>
                <c:pt idx="8">
                  <c:v>12360.93441127046</c:v>
                </c:pt>
                <c:pt idx="9">
                  <c:v>13567.316878114922</c:v>
                </c:pt>
                <c:pt idx="10">
                  <c:v>14628.58459855742</c:v>
                </c:pt>
                <c:pt idx="11">
                  <c:v>15544.737572597944</c:v>
                </c:pt>
                <c:pt idx="12">
                  <c:v>16315.775800236508</c:v>
                </c:pt>
                <c:pt idx="13">
                  <c:v>16941.699281473077</c:v>
                </c:pt>
                <c:pt idx="14">
                  <c:v>17422.5080163077</c:v>
                </c:pt>
                <c:pt idx="15">
                  <c:v>17758.20200474035</c:v>
                </c:pt>
                <c:pt idx="16">
                  <c:v>17948.781246771017</c:v>
                </c:pt>
                <c:pt idx="17">
                  <c:v>17994.245742399733</c:v>
                </c:pt>
                <c:pt idx="18">
                  <c:v>17894.59549162648</c:v>
                </c:pt>
                <c:pt idx="19">
                  <c:v>17657.22683850221</c:v>
                </c:pt>
                <c:pt idx="20">
                  <c:v>17291.408371888545</c:v>
                </c:pt>
                <c:pt idx="21">
                  <c:v>16205.323398089466</c:v>
                </c:pt>
                <c:pt idx="22">
                  <c:v>13883.281616632656</c:v>
                </c:pt>
              </c:numCache>
            </c:numRef>
          </c:yVal>
          <c:smooth val="1"/>
        </c:ser>
        <c:axId val="53690755"/>
        <c:axId val="13454748"/>
      </c:scatterChart>
      <c:valAx>
        <c:axId val="53690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Water applied (ML/ha)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54748"/>
        <c:crossesAt val="-12000"/>
        <c:crossBetween val="midCat"/>
        <c:dispUnits/>
      </c:valAx>
      <c:valAx>
        <c:axId val="13454748"/>
        <c:scaling>
          <c:orientation val="minMax"/>
          <c:max val="24000"/>
          <c:min val="-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Gross margin($/ha)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0755"/>
        <c:crosses val="autoZero"/>
        <c:crossBetween val="midCat"/>
        <c:dispUnits/>
        <c:majorUnit val="4000"/>
        <c:minorUnit val="4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54475"/>
          <c:w val="0.16125"/>
          <c:h val="0.2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0.4835</cdr:y>
    </cdr:from>
    <cdr:to>
      <cdr:x>0.374</cdr:x>
      <cdr:y>0.51425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409950" y="2695575"/>
          <a:ext cx="571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930" b="0" i="0" u="none" baseline="0">
              <a:latin typeface="Arial"/>
              <a:ea typeface="Arial"/>
              <a:cs typeface="Arial"/>
            </a:rPr>
            <a:t>`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581650"/>
    <xdr:graphicFrame>
      <xdr:nvGraphicFramePr>
        <xdr:cNvPr id="1" name="Shape 1025"/>
        <xdr:cNvGraphicFramePr/>
      </xdr:nvGraphicFramePr>
      <xdr:xfrm>
        <a:off x="0" y="0"/>
        <a:ext cx="92868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581650"/>
    <xdr:graphicFrame>
      <xdr:nvGraphicFramePr>
        <xdr:cNvPr id="1" name="Shape 1025"/>
        <xdr:cNvGraphicFramePr/>
      </xdr:nvGraphicFramePr>
      <xdr:xfrm>
        <a:off x="0" y="0"/>
        <a:ext cx="92868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workbookViewId="0" topLeftCell="A1">
      <selection activeCell="F28" sqref="F28"/>
    </sheetView>
  </sheetViews>
  <sheetFormatPr defaultColWidth="9.140625" defaultRowHeight="12.75"/>
  <cols>
    <col min="1" max="1" width="36.28125" style="0" bestFit="1" customWidth="1"/>
    <col min="2" max="2" width="9.57421875" style="0" bestFit="1" customWidth="1"/>
    <col min="3" max="18" width="9.7109375" style="0" bestFit="1" customWidth="1"/>
    <col min="19" max="24" width="10.8515625" style="0" bestFit="1" customWidth="1"/>
  </cols>
  <sheetData>
    <row r="1" spans="1:38" ht="18.75">
      <c r="A1" s="12" t="s">
        <v>23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>
      <c r="A2" s="1" t="s">
        <v>8</v>
      </c>
      <c r="B2" s="13">
        <f>C2-0.5</f>
        <v>0.49999999999999933</v>
      </c>
      <c r="C2" s="13">
        <f>D2-0.2</f>
        <v>0.9999999999999993</v>
      </c>
      <c r="D2" s="13">
        <f aca="true" t="shared" si="0" ref="D2:K2">E2-0.1</f>
        <v>1.1999999999999993</v>
      </c>
      <c r="E2" s="13">
        <f t="shared" si="0"/>
        <v>1.2999999999999994</v>
      </c>
      <c r="F2" s="13">
        <f t="shared" si="0"/>
        <v>1.3999999999999995</v>
      </c>
      <c r="G2" s="13">
        <f t="shared" si="0"/>
        <v>1.4999999999999996</v>
      </c>
      <c r="H2" s="13">
        <f t="shared" si="0"/>
        <v>1.5999999999999996</v>
      </c>
      <c r="I2" s="13">
        <f t="shared" si="0"/>
        <v>1.6999999999999997</v>
      </c>
      <c r="J2" s="13">
        <f t="shared" si="0"/>
        <v>1.7999999999999998</v>
      </c>
      <c r="K2" s="13">
        <f t="shared" si="0"/>
        <v>1.9</v>
      </c>
      <c r="L2" s="13">
        <v>2</v>
      </c>
      <c r="M2" s="13">
        <f aca="true" t="shared" si="1" ref="M2:V2">L2+0.1</f>
        <v>2.1</v>
      </c>
      <c r="N2" s="13">
        <f t="shared" si="1"/>
        <v>2.2</v>
      </c>
      <c r="O2" s="13">
        <f t="shared" si="1"/>
        <v>2.3000000000000003</v>
      </c>
      <c r="P2" s="13">
        <f t="shared" si="1"/>
        <v>2.4000000000000004</v>
      </c>
      <c r="Q2" s="13">
        <f t="shared" si="1"/>
        <v>2.5000000000000004</v>
      </c>
      <c r="R2" s="13">
        <f t="shared" si="1"/>
        <v>2.6000000000000005</v>
      </c>
      <c r="S2" s="13">
        <f t="shared" si="1"/>
        <v>2.7000000000000006</v>
      </c>
      <c r="T2" s="13">
        <f t="shared" si="1"/>
        <v>2.8000000000000007</v>
      </c>
      <c r="U2" s="13">
        <f t="shared" si="1"/>
        <v>2.900000000000001</v>
      </c>
      <c r="V2" s="13">
        <f t="shared" si="1"/>
        <v>3.000000000000001</v>
      </c>
      <c r="W2" s="13">
        <f>V2+0.2</f>
        <v>3.200000000000001</v>
      </c>
      <c r="X2" s="14">
        <f>W2+0.3</f>
        <v>3.500000000000001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5.75">
      <c r="A3" s="1" t="s">
        <v>10</v>
      </c>
      <c r="B3" s="6">
        <v>0</v>
      </c>
      <c r="C3" s="6">
        <v>4.507064071316669</v>
      </c>
      <c r="D3" s="6">
        <v>9.542654293493953</v>
      </c>
      <c r="E3" s="6">
        <v>12.020156207827247</v>
      </c>
      <c r="F3" s="6">
        <v>14.335618889833693</v>
      </c>
      <c r="G3" s="6">
        <v>16.48904233951328</v>
      </c>
      <c r="H3" s="6">
        <v>18.480426556866014</v>
      </c>
      <c r="I3" s="6">
        <v>20.309771541891898</v>
      </c>
      <c r="J3" s="6">
        <v>21.97707729459094</v>
      </c>
      <c r="K3" s="6">
        <v>23.482343814963112</v>
      </c>
      <c r="L3" s="6">
        <v>24.825571103008446</v>
      </c>
      <c r="M3" s="6">
        <v>26.00675915872692</v>
      </c>
      <c r="N3" s="6">
        <v>27.025907982118554</v>
      </c>
      <c r="O3" s="6">
        <v>27.883017573183324</v>
      </c>
      <c r="P3" s="6">
        <v>28.57808793192125</v>
      </c>
      <c r="Q3" s="6">
        <v>29.11111905833232</v>
      </c>
      <c r="R3" s="6">
        <v>29.48211095241654</v>
      </c>
      <c r="S3" s="6">
        <v>29.691063614173913</v>
      </c>
      <c r="T3" s="6">
        <v>29.737977043604424</v>
      </c>
      <c r="U3" s="6">
        <v>29.622851240708087</v>
      </c>
      <c r="V3" s="6">
        <v>29.3456862054849</v>
      </c>
      <c r="W3" s="6">
        <v>28.30523843805797</v>
      </c>
      <c r="X3" s="6">
        <v>25.556308491558454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5.75">
      <c r="A4" s="1" t="s">
        <v>9</v>
      </c>
      <c r="B4" s="6">
        <f aca="true" t="shared" si="2" ref="B4:X4">1000*B3/0.5</f>
        <v>0</v>
      </c>
      <c r="C4" s="6">
        <f t="shared" si="2"/>
        <v>9014.128142633337</v>
      </c>
      <c r="D4" s="6">
        <f t="shared" si="2"/>
        <v>19085.308586987907</v>
      </c>
      <c r="E4" s="6">
        <f t="shared" si="2"/>
        <v>24040.312415654495</v>
      </c>
      <c r="F4" s="6">
        <f t="shared" si="2"/>
        <v>28671.237779667386</v>
      </c>
      <c r="G4" s="6">
        <f t="shared" si="2"/>
        <v>32978.08467902656</v>
      </c>
      <c r="H4" s="6">
        <f t="shared" si="2"/>
        <v>36960.85311373203</v>
      </c>
      <c r="I4" s="6">
        <f t="shared" si="2"/>
        <v>40619.5430837838</v>
      </c>
      <c r="J4" s="6">
        <f t="shared" si="2"/>
        <v>43954.15458918188</v>
      </c>
      <c r="K4" s="6">
        <f t="shared" si="2"/>
        <v>46964.68762992622</v>
      </c>
      <c r="L4" s="6">
        <f t="shared" si="2"/>
        <v>49651.14220601689</v>
      </c>
      <c r="M4" s="6">
        <f t="shared" si="2"/>
        <v>52013.51831745384</v>
      </c>
      <c r="N4" s="6">
        <f t="shared" si="2"/>
        <v>54051.81596423711</v>
      </c>
      <c r="O4" s="6">
        <f t="shared" si="2"/>
        <v>55766.035146366645</v>
      </c>
      <c r="P4" s="6">
        <f t="shared" si="2"/>
        <v>57156.1758638425</v>
      </c>
      <c r="Q4" s="6">
        <f t="shared" si="2"/>
        <v>58222.238116664645</v>
      </c>
      <c r="R4" s="6">
        <f t="shared" si="2"/>
        <v>58964.22190483308</v>
      </c>
      <c r="S4" s="6">
        <f t="shared" si="2"/>
        <v>59382.127228347825</v>
      </c>
      <c r="T4" s="6">
        <f t="shared" si="2"/>
        <v>59475.95408720885</v>
      </c>
      <c r="U4" s="6">
        <f t="shared" si="2"/>
        <v>59245.70248141617</v>
      </c>
      <c r="V4" s="6">
        <f t="shared" si="2"/>
        <v>58691.3724109698</v>
      </c>
      <c r="W4" s="6">
        <f t="shared" si="2"/>
        <v>56610.476876115936</v>
      </c>
      <c r="X4" s="6">
        <f t="shared" si="2"/>
        <v>51112.61698311691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5.75">
      <c r="A5" s="1" t="s">
        <v>2</v>
      </c>
      <c r="B5" s="6">
        <v>12</v>
      </c>
      <c r="C5" s="6">
        <v>12</v>
      </c>
      <c r="D5" s="6">
        <v>12</v>
      </c>
      <c r="E5" s="6">
        <v>12</v>
      </c>
      <c r="F5" s="6">
        <v>12</v>
      </c>
      <c r="G5" s="6">
        <v>12</v>
      </c>
      <c r="H5" s="6">
        <v>12</v>
      </c>
      <c r="I5" s="6">
        <v>12</v>
      </c>
      <c r="J5" s="6">
        <v>12</v>
      </c>
      <c r="K5" s="6">
        <v>12</v>
      </c>
      <c r="L5" s="6">
        <v>12</v>
      </c>
      <c r="M5" s="6">
        <v>12</v>
      </c>
      <c r="N5" s="6">
        <v>12</v>
      </c>
      <c r="O5" s="6">
        <v>12</v>
      </c>
      <c r="P5" s="6">
        <v>12</v>
      </c>
      <c r="Q5" s="6">
        <v>12</v>
      </c>
      <c r="R5" s="6">
        <v>12</v>
      </c>
      <c r="S5" s="6">
        <v>12</v>
      </c>
      <c r="T5" s="6">
        <v>12</v>
      </c>
      <c r="U5" s="6">
        <v>12</v>
      </c>
      <c r="V5" s="6">
        <v>12</v>
      </c>
      <c r="W5" s="6">
        <v>12</v>
      </c>
      <c r="X5" s="6">
        <v>12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5.75">
      <c r="A6" s="1" t="s">
        <v>1</v>
      </c>
      <c r="B6" s="6">
        <f aca="true" t="shared" si="3" ref="B6:X6">B4/12</f>
        <v>0</v>
      </c>
      <c r="C6" s="6">
        <f t="shared" si="3"/>
        <v>751.1773452194448</v>
      </c>
      <c r="D6" s="6">
        <f t="shared" si="3"/>
        <v>1590.4423822489923</v>
      </c>
      <c r="E6" s="6">
        <f t="shared" si="3"/>
        <v>2003.3593679712078</v>
      </c>
      <c r="F6" s="6">
        <f t="shared" si="3"/>
        <v>2389.2698149722823</v>
      </c>
      <c r="G6" s="6">
        <f t="shared" si="3"/>
        <v>2748.173723252213</v>
      </c>
      <c r="H6" s="6">
        <f t="shared" si="3"/>
        <v>3080.0710928110025</v>
      </c>
      <c r="I6" s="6">
        <f t="shared" si="3"/>
        <v>3384.96192364865</v>
      </c>
      <c r="J6" s="6">
        <f t="shared" si="3"/>
        <v>3662.846215765157</v>
      </c>
      <c r="K6" s="6">
        <f t="shared" si="3"/>
        <v>3913.7239691605187</v>
      </c>
      <c r="L6" s="6">
        <f t="shared" si="3"/>
        <v>4137.595183834741</v>
      </c>
      <c r="M6" s="6">
        <f t="shared" si="3"/>
        <v>4334.45985978782</v>
      </c>
      <c r="N6" s="6">
        <f t="shared" si="3"/>
        <v>4504.317997019759</v>
      </c>
      <c r="O6" s="6">
        <f t="shared" si="3"/>
        <v>4647.169595530554</v>
      </c>
      <c r="P6" s="6">
        <f t="shared" si="3"/>
        <v>4763.0146553202085</v>
      </c>
      <c r="Q6" s="6">
        <f t="shared" si="3"/>
        <v>4851.85317638872</v>
      </c>
      <c r="R6" s="6">
        <f t="shared" si="3"/>
        <v>4913.68515873609</v>
      </c>
      <c r="S6" s="6">
        <f t="shared" si="3"/>
        <v>4948.510602362318</v>
      </c>
      <c r="T6" s="6">
        <f t="shared" si="3"/>
        <v>4956.329507267404</v>
      </c>
      <c r="U6" s="6">
        <f t="shared" si="3"/>
        <v>4937.141873451347</v>
      </c>
      <c r="V6" s="6">
        <f t="shared" si="3"/>
        <v>4890.94770091415</v>
      </c>
      <c r="W6" s="6">
        <f t="shared" si="3"/>
        <v>4717.539739676328</v>
      </c>
      <c r="X6" s="6">
        <f t="shared" si="3"/>
        <v>4259.3847485930755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>
      <c r="A7" s="1" t="s">
        <v>5</v>
      </c>
      <c r="B7" s="6">
        <f aca="true" t="shared" si="4" ref="B7:X7">B$6*12</f>
        <v>0</v>
      </c>
      <c r="C7" s="6">
        <f t="shared" si="4"/>
        <v>9014.128142633337</v>
      </c>
      <c r="D7" s="6">
        <f t="shared" si="4"/>
        <v>19085.308586987907</v>
      </c>
      <c r="E7" s="6">
        <f t="shared" si="4"/>
        <v>24040.312415654495</v>
      </c>
      <c r="F7" s="6">
        <f t="shared" si="4"/>
        <v>28671.23777966739</v>
      </c>
      <c r="G7" s="6">
        <f t="shared" si="4"/>
        <v>32978.08467902656</v>
      </c>
      <c r="H7" s="6">
        <f t="shared" si="4"/>
        <v>36960.85311373203</v>
      </c>
      <c r="I7" s="6">
        <f t="shared" si="4"/>
        <v>40619.5430837838</v>
      </c>
      <c r="J7" s="6">
        <f t="shared" si="4"/>
        <v>43954.15458918188</v>
      </c>
      <c r="K7" s="6">
        <f t="shared" si="4"/>
        <v>46964.68762992622</v>
      </c>
      <c r="L7" s="6">
        <f t="shared" si="4"/>
        <v>49651.14220601689</v>
      </c>
      <c r="M7" s="6">
        <f t="shared" si="4"/>
        <v>52013.51831745384</v>
      </c>
      <c r="N7" s="6">
        <f t="shared" si="4"/>
        <v>54051.8159642371</v>
      </c>
      <c r="O7" s="6">
        <f t="shared" si="4"/>
        <v>55766.035146366645</v>
      </c>
      <c r="P7" s="6">
        <f t="shared" si="4"/>
        <v>57156.1758638425</v>
      </c>
      <c r="Q7" s="6">
        <f t="shared" si="4"/>
        <v>58222.238116664645</v>
      </c>
      <c r="R7" s="6">
        <f t="shared" si="4"/>
        <v>58964.22190483307</v>
      </c>
      <c r="S7" s="6">
        <f t="shared" si="4"/>
        <v>59382.12722834782</v>
      </c>
      <c r="T7" s="6">
        <f t="shared" si="4"/>
        <v>59475.95408720884</v>
      </c>
      <c r="U7" s="6">
        <f t="shared" si="4"/>
        <v>59245.70248141617</v>
      </c>
      <c r="V7" s="6">
        <f t="shared" si="4"/>
        <v>58691.3724109698</v>
      </c>
      <c r="W7" s="6">
        <f t="shared" si="4"/>
        <v>56610.476876115936</v>
      </c>
      <c r="X7" s="6">
        <f t="shared" si="4"/>
        <v>51112.61698311691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5.75">
      <c r="A8" s="1" t="s">
        <v>6</v>
      </c>
      <c r="B8" s="6">
        <v>5719</v>
      </c>
      <c r="C8" s="6">
        <v>5719</v>
      </c>
      <c r="D8" s="6">
        <v>5719</v>
      </c>
      <c r="E8" s="6">
        <v>5719</v>
      </c>
      <c r="F8" s="6">
        <v>5719</v>
      </c>
      <c r="G8" s="6">
        <v>5719</v>
      </c>
      <c r="H8" s="6">
        <v>5719</v>
      </c>
      <c r="I8" s="6">
        <v>5719</v>
      </c>
      <c r="J8" s="6">
        <v>5719</v>
      </c>
      <c r="K8" s="6">
        <v>5719</v>
      </c>
      <c r="L8" s="6">
        <v>5719</v>
      </c>
      <c r="M8" s="6">
        <v>5719</v>
      </c>
      <c r="N8" s="6">
        <v>5719</v>
      </c>
      <c r="O8" s="6">
        <v>5719</v>
      </c>
      <c r="P8" s="6">
        <v>5719</v>
      </c>
      <c r="Q8" s="6">
        <v>5719</v>
      </c>
      <c r="R8" s="6">
        <v>5719</v>
      </c>
      <c r="S8" s="6">
        <v>5719</v>
      </c>
      <c r="T8" s="6">
        <v>5719</v>
      </c>
      <c r="U8" s="6">
        <v>5719</v>
      </c>
      <c r="V8" s="6">
        <v>5719</v>
      </c>
      <c r="W8" s="6">
        <v>5719</v>
      </c>
      <c r="X8" s="6">
        <v>5719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5.75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63.75" customHeight="1">
      <c r="A10" s="7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.75">
      <c r="A11" s="8" t="s">
        <v>14</v>
      </c>
      <c r="B11" s="17">
        <f aca="true" t="shared" si="5" ref="B11:X11">50*B2</f>
        <v>24.999999999999968</v>
      </c>
      <c r="C11" s="17">
        <f t="shared" si="5"/>
        <v>49.999999999999964</v>
      </c>
      <c r="D11" s="17">
        <f t="shared" si="5"/>
        <v>59.999999999999964</v>
      </c>
      <c r="E11" s="17">
        <f t="shared" si="5"/>
        <v>64.99999999999997</v>
      </c>
      <c r="F11" s="17">
        <f t="shared" si="5"/>
        <v>69.99999999999997</v>
      </c>
      <c r="G11" s="17">
        <f t="shared" si="5"/>
        <v>74.99999999999997</v>
      </c>
      <c r="H11" s="17">
        <f t="shared" si="5"/>
        <v>79.99999999999999</v>
      </c>
      <c r="I11" s="17">
        <f t="shared" si="5"/>
        <v>84.99999999999999</v>
      </c>
      <c r="J11" s="17">
        <f t="shared" si="5"/>
        <v>89.99999999999999</v>
      </c>
      <c r="K11" s="17">
        <f t="shared" si="5"/>
        <v>95</v>
      </c>
      <c r="L11" s="17">
        <f t="shared" si="5"/>
        <v>100</v>
      </c>
      <c r="M11" s="17">
        <f t="shared" si="5"/>
        <v>105</v>
      </c>
      <c r="N11" s="17">
        <f t="shared" si="5"/>
        <v>110.00000000000001</v>
      </c>
      <c r="O11" s="17">
        <f t="shared" si="5"/>
        <v>115.00000000000001</v>
      </c>
      <c r="P11" s="17">
        <f t="shared" si="5"/>
        <v>120.00000000000001</v>
      </c>
      <c r="Q11" s="17">
        <f t="shared" si="5"/>
        <v>125.00000000000003</v>
      </c>
      <c r="R11" s="17">
        <f t="shared" si="5"/>
        <v>130.00000000000003</v>
      </c>
      <c r="S11" s="17">
        <f t="shared" si="5"/>
        <v>135.00000000000003</v>
      </c>
      <c r="T11" s="17">
        <f t="shared" si="5"/>
        <v>140.00000000000003</v>
      </c>
      <c r="U11" s="17">
        <f t="shared" si="5"/>
        <v>145.00000000000003</v>
      </c>
      <c r="V11" s="17">
        <f t="shared" si="5"/>
        <v>150.00000000000006</v>
      </c>
      <c r="W11" s="17">
        <f t="shared" si="5"/>
        <v>160.00000000000006</v>
      </c>
      <c r="X11" s="17">
        <f t="shared" si="5"/>
        <v>175.00000000000006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5.75">
      <c r="A12" s="8" t="s">
        <v>20</v>
      </c>
      <c r="B12" s="6">
        <f aca="true" t="shared" si="6" ref="B12:X12">1.1*B6</f>
        <v>0</v>
      </c>
      <c r="C12" s="6">
        <f t="shared" si="6"/>
        <v>826.2950797413893</v>
      </c>
      <c r="D12" s="6">
        <f t="shared" si="6"/>
        <v>1749.4866204738917</v>
      </c>
      <c r="E12" s="6">
        <f t="shared" si="6"/>
        <v>2203.6953047683287</v>
      </c>
      <c r="F12" s="6">
        <f t="shared" si="6"/>
        <v>2628.196796469511</v>
      </c>
      <c r="G12" s="6">
        <f t="shared" si="6"/>
        <v>3022.991095577435</v>
      </c>
      <c r="H12" s="6">
        <f t="shared" si="6"/>
        <v>3388.078202092103</v>
      </c>
      <c r="I12" s="6">
        <f t="shared" si="6"/>
        <v>3723.4581160135153</v>
      </c>
      <c r="J12" s="6">
        <f t="shared" si="6"/>
        <v>4029.130837341673</v>
      </c>
      <c r="K12" s="6">
        <f t="shared" si="6"/>
        <v>4305.096366076571</v>
      </c>
      <c r="L12" s="6">
        <f t="shared" si="6"/>
        <v>4551.354702218216</v>
      </c>
      <c r="M12" s="6">
        <f t="shared" si="6"/>
        <v>4767.905845766602</v>
      </c>
      <c r="N12" s="6">
        <f t="shared" si="6"/>
        <v>4954.749796721735</v>
      </c>
      <c r="O12" s="6">
        <f t="shared" si="6"/>
        <v>5111.88655508361</v>
      </c>
      <c r="P12" s="6">
        <f t="shared" si="6"/>
        <v>5239.31612085223</v>
      </c>
      <c r="Q12" s="6">
        <f t="shared" si="6"/>
        <v>5337.038494027593</v>
      </c>
      <c r="R12" s="6">
        <f t="shared" si="6"/>
        <v>5405.0536746097</v>
      </c>
      <c r="S12" s="6">
        <f t="shared" si="6"/>
        <v>5443.3616625985505</v>
      </c>
      <c r="T12" s="6">
        <f t="shared" si="6"/>
        <v>5451.962457994145</v>
      </c>
      <c r="U12" s="6">
        <f t="shared" si="6"/>
        <v>5430.856060796483</v>
      </c>
      <c r="V12" s="6">
        <f t="shared" si="6"/>
        <v>5380.042471005566</v>
      </c>
      <c r="W12" s="6">
        <f t="shared" si="6"/>
        <v>5189.293713643961</v>
      </c>
      <c r="X12" s="6">
        <f t="shared" si="6"/>
        <v>4685.323223452384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5.75">
      <c r="A13" s="1" t="s">
        <v>15</v>
      </c>
      <c r="B13" s="6">
        <f aca="true" t="shared" si="7" ref="B13:X13">2.5*B6</f>
        <v>0</v>
      </c>
      <c r="C13" s="6">
        <f t="shared" si="7"/>
        <v>1877.943363048612</v>
      </c>
      <c r="D13" s="6">
        <f t="shared" si="7"/>
        <v>3976.105955622481</v>
      </c>
      <c r="E13" s="6">
        <f t="shared" si="7"/>
        <v>5008.398419928019</v>
      </c>
      <c r="F13" s="6">
        <f t="shared" si="7"/>
        <v>5973.174537430706</v>
      </c>
      <c r="G13" s="6">
        <f t="shared" si="7"/>
        <v>6870.434308130533</v>
      </c>
      <c r="H13" s="6">
        <f t="shared" si="7"/>
        <v>7700.177732027506</v>
      </c>
      <c r="I13" s="6">
        <f t="shared" si="7"/>
        <v>8462.404809121625</v>
      </c>
      <c r="J13" s="6">
        <f t="shared" si="7"/>
        <v>9157.115539412893</v>
      </c>
      <c r="K13" s="6">
        <f t="shared" si="7"/>
        <v>9784.309922901297</v>
      </c>
      <c r="L13" s="6">
        <f t="shared" si="7"/>
        <v>10343.987959586852</v>
      </c>
      <c r="M13" s="6">
        <f t="shared" si="7"/>
        <v>10836.149649469551</v>
      </c>
      <c r="N13" s="6">
        <f t="shared" si="7"/>
        <v>11260.794992549398</v>
      </c>
      <c r="O13" s="6">
        <f t="shared" si="7"/>
        <v>11617.923988826386</v>
      </c>
      <c r="P13" s="6">
        <f t="shared" si="7"/>
        <v>11907.53663830052</v>
      </c>
      <c r="Q13" s="6">
        <f t="shared" si="7"/>
        <v>12129.632940971802</v>
      </c>
      <c r="R13" s="6">
        <f t="shared" si="7"/>
        <v>12284.212896840225</v>
      </c>
      <c r="S13" s="6">
        <f t="shared" si="7"/>
        <v>12371.276505905797</v>
      </c>
      <c r="T13" s="6">
        <f t="shared" si="7"/>
        <v>12390.82376816851</v>
      </c>
      <c r="U13" s="6">
        <f t="shared" si="7"/>
        <v>12342.854683628368</v>
      </c>
      <c r="V13" s="6">
        <f t="shared" si="7"/>
        <v>12227.369252285374</v>
      </c>
      <c r="W13" s="6">
        <f t="shared" si="7"/>
        <v>11793.849349190821</v>
      </c>
      <c r="X13" s="6">
        <f t="shared" si="7"/>
        <v>10648.461871482688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5.75">
      <c r="A14" s="1" t="s">
        <v>16</v>
      </c>
      <c r="B14" s="6">
        <f aca="true" t="shared" si="8" ref="B14:X14">0.5*B6</f>
        <v>0</v>
      </c>
      <c r="C14" s="6">
        <f t="shared" si="8"/>
        <v>375.5886726097224</v>
      </c>
      <c r="D14" s="6">
        <f t="shared" si="8"/>
        <v>795.2211911244962</v>
      </c>
      <c r="E14" s="6">
        <f t="shared" si="8"/>
        <v>1001.6796839856039</v>
      </c>
      <c r="F14" s="6">
        <f t="shared" si="8"/>
        <v>1194.6349074861412</v>
      </c>
      <c r="G14" s="6">
        <f t="shared" si="8"/>
        <v>1374.0868616261066</v>
      </c>
      <c r="H14" s="6">
        <f t="shared" si="8"/>
        <v>1540.0355464055012</v>
      </c>
      <c r="I14" s="6">
        <f t="shared" si="8"/>
        <v>1692.480961824325</v>
      </c>
      <c r="J14" s="6">
        <f t="shared" si="8"/>
        <v>1831.4231078825785</v>
      </c>
      <c r="K14" s="6">
        <f t="shared" si="8"/>
        <v>1956.8619845802593</v>
      </c>
      <c r="L14" s="6">
        <f t="shared" si="8"/>
        <v>2068.7975919173705</v>
      </c>
      <c r="M14" s="6">
        <f t="shared" si="8"/>
        <v>2167.22992989391</v>
      </c>
      <c r="N14" s="6">
        <f t="shared" si="8"/>
        <v>2252.1589985098794</v>
      </c>
      <c r="O14" s="6">
        <f t="shared" si="8"/>
        <v>2323.584797765277</v>
      </c>
      <c r="P14" s="6">
        <f t="shared" si="8"/>
        <v>2381.5073276601042</v>
      </c>
      <c r="Q14" s="6">
        <f t="shared" si="8"/>
        <v>2425.92658819436</v>
      </c>
      <c r="R14" s="6">
        <f t="shared" si="8"/>
        <v>2456.842579368045</v>
      </c>
      <c r="S14" s="6">
        <f t="shared" si="8"/>
        <v>2474.255301181159</v>
      </c>
      <c r="T14" s="6">
        <f t="shared" si="8"/>
        <v>2478.164753633702</v>
      </c>
      <c r="U14" s="6">
        <f t="shared" si="8"/>
        <v>2468.5709367256736</v>
      </c>
      <c r="V14" s="6">
        <f t="shared" si="8"/>
        <v>2445.473850457075</v>
      </c>
      <c r="W14" s="6">
        <f t="shared" si="8"/>
        <v>2358.769869838164</v>
      </c>
      <c r="X14" s="6">
        <f t="shared" si="8"/>
        <v>2129.6923742965378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5.75">
      <c r="A15" s="9" t="s">
        <v>17</v>
      </c>
      <c r="B15" s="6">
        <f aca="true" t="shared" si="9" ref="B15:X15">0.84*B6</f>
        <v>0</v>
      </c>
      <c r="C15" s="6">
        <f t="shared" si="9"/>
        <v>630.9889699843336</v>
      </c>
      <c r="D15" s="6">
        <f t="shared" si="9"/>
        <v>1335.9716010891534</v>
      </c>
      <c r="E15" s="6">
        <f t="shared" si="9"/>
        <v>1682.8218690958145</v>
      </c>
      <c r="F15" s="6">
        <f t="shared" si="9"/>
        <v>2006.986644576717</v>
      </c>
      <c r="G15" s="6">
        <f t="shared" si="9"/>
        <v>2308.465927531859</v>
      </c>
      <c r="H15" s="6">
        <f t="shared" si="9"/>
        <v>2587.259717961242</v>
      </c>
      <c r="I15" s="6">
        <f t="shared" si="9"/>
        <v>2843.368015864866</v>
      </c>
      <c r="J15" s="6">
        <f t="shared" si="9"/>
        <v>3076.790821242732</v>
      </c>
      <c r="K15" s="6">
        <f t="shared" si="9"/>
        <v>3287.5281340948354</v>
      </c>
      <c r="L15" s="6">
        <f t="shared" si="9"/>
        <v>3475.5799544211823</v>
      </c>
      <c r="M15" s="6">
        <f t="shared" si="9"/>
        <v>3640.946282221769</v>
      </c>
      <c r="N15" s="6">
        <f t="shared" si="9"/>
        <v>3783.6271174965973</v>
      </c>
      <c r="O15" s="6">
        <f t="shared" si="9"/>
        <v>3903.622460245665</v>
      </c>
      <c r="P15" s="6">
        <f t="shared" si="9"/>
        <v>4000.932310468975</v>
      </c>
      <c r="Q15" s="6">
        <f t="shared" si="9"/>
        <v>4075.556668166525</v>
      </c>
      <c r="R15" s="6">
        <f t="shared" si="9"/>
        <v>4127.495533338315</v>
      </c>
      <c r="S15" s="6">
        <f t="shared" si="9"/>
        <v>4156.748905984347</v>
      </c>
      <c r="T15" s="6">
        <f t="shared" si="9"/>
        <v>4163.316786104619</v>
      </c>
      <c r="U15" s="6">
        <f t="shared" si="9"/>
        <v>4147.199173699131</v>
      </c>
      <c r="V15" s="6">
        <f t="shared" si="9"/>
        <v>4108.396068767886</v>
      </c>
      <c r="W15" s="6">
        <f t="shared" si="9"/>
        <v>3962.7333813281157</v>
      </c>
      <c r="X15" s="6">
        <f t="shared" si="9"/>
        <v>3577.8831888181835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5.75">
      <c r="A16" s="1" t="s">
        <v>18</v>
      </c>
      <c r="B16" s="6">
        <f aca="true" t="shared" si="10" ref="B16:X16">B7*0.005</f>
        <v>0</v>
      </c>
      <c r="C16" s="6">
        <f t="shared" si="10"/>
        <v>45.07064071316669</v>
      </c>
      <c r="D16" s="6">
        <f t="shared" si="10"/>
        <v>95.42654293493953</v>
      </c>
      <c r="E16" s="6">
        <f t="shared" si="10"/>
        <v>120.20156207827247</v>
      </c>
      <c r="F16" s="6">
        <f t="shared" si="10"/>
        <v>143.35618889833697</v>
      </c>
      <c r="G16" s="6">
        <f t="shared" si="10"/>
        <v>164.89042339513279</v>
      </c>
      <c r="H16" s="6">
        <f t="shared" si="10"/>
        <v>184.80426556866016</v>
      </c>
      <c r="I16" s="6">
        <f t="shared" si="10"/>
        <v>203.097715418919</v>
      </c>
      <c r="J16" s="6">
        <f t="shared" si="10"/>
        <v>219.7707729459094</v>
      </c>
      <c r="K16" s="6">
        <f t="shared" si="10"/>
        <v>234.8234381496311</v>
      </c>
      <c r="L16" s="6">
        <f t="shared" si="10"/>
        <v>248.25571103008446</v>
      </c>
      <c r="M16" s="6">
        <f t="shared" si="10"/>
        <v>260.0675915872692</v>
      </c>
      <c r="N16" s="6">
        <f t="shared" si="10"/>
        <v>270.25907982118554</v>
      </c>
      <c r="O16" s="6">
        <f t="shared" si="10"/>
        <v>278.8301757318332</v>
      </c>
      <c r="P16" s="6">
        <f t="shared" si="10"/>
        <v>285.7808793192125</v>
      </c>
      <c r="Q16" s="6">
        <f t="shared" si="10"/>
        <v>291.1111905833232</v>
      </c>
      <c r="R16" s="6">
        <f t="shared" si="10"/>
        <v>294.82110952416537</v>
      </c>
      <c r="S16" s="6">
        <f t="shared" si="10"/>
        <v>296.9106361417391</v>
      </c>
      <c r="T16" s="6">
        <f t="shared" si="10"/>
        <v>297.3797704360442</v>
      </c>
      <c r="U16" s="6">
        <f t="shared" si="10"/>
        <v>296.22851240708087</v>
      </c>
      <c r="V16" s="6">
        <f t="shared" si="10"/>
        <v>293.456862054849</v>
      </c>
      <c r="W16" s="6">
        <f t="shared" si="10"/>
        <v>283.05238438057967</v>
      </c>
      <c r="X16" s="6">
        <f t="shared" si="10"/>
        <v>255.56308491558457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31.5">
      <c r="A17" s="9" t="s">
        <v>19</v>
      </c>
      <c r="B17" s="6">
        <f aca="true" t="shared" si="11" ref="B17:X17">B7*0.15</f>
        <v>0</v>
      </c>
      <c r="C17" s="6">
        <f t="shared" si="11"/>
        <v>1352.1192213950005</v>
      </c>
      <c r="D17" s="6">
        <f t="shared" si="11"/>
        <v>2862.796288048186</v>
      </c>
      <c r="E17" s="6">
        <f t="shared" si="11"/>
        <v>3606.0468623481743</v>
      </c>
      <c r="F17" s="6">
        <f t="shared" si="11"/>
        <v>4300.6856669501085</v>
      </c>
      <c r="G17" s="6">
        <f t="shared" si="11"/>
        <v>4946.712701853983</v>
      </c>
      <c r="H17" s="6">
        <f t="shared" si="11"/>
        <v>5544.127967059804</v>
      </c>
      <c r="I17" s="6">
        <f t="shared" si="11"/>
        <v>6092.93146256757</v>
      </c>
      <c r="J17" s="6">
        <f t="shared" si="11"/>
        <v>6593.1231883772825</v>
      </c>
      <c r="K17" s="6">
        <f t="shared" si="11"/>
        <v>7044.7031444889335</v>
      </c>
      <c r="L17" s="6">
        <f t="shared" si="11"/>
        <v>7447.671330902534</v>
      </c>
      <c r="M17" s="6">
        <f t="shared" si="11"/>
        <v>7802.027747618075</v>
      </c>
      <c r="N17" s="6">
        <f t="shared" si="11"/>
        <v>8107.772394635565</v>
      </c>
      <c r="O17" s="6">
        <f t="shared" si="11"/>
        <v>8364.905271954996</v>
      </c>
      <c r="P17" s="6">
        <f t="shared" si="11"/>
        <v>8573.426379576375</v>
      </c>
      <c r="Q17" s="6">
        <f t="shared" si="11"/>
        <v>8733.335717499696</v>
      </c>
      <c r="R17" s="6">
        <f t="shared" si="11"/>
        <v>8844.63328572496</v>
      </c>
      <c r="S17" s="6">
        <f t="shared" si="11"/>
        <v>8907.319084252173</v>
      </c>
      <c r="T17" s="6">
        <f t="shared" si="11"/>
        <v>8921.393113081325</v>
      </c>
      <c r="U17" s="6">
        <f t="shared" si="11"/>
        <v>8886.855372212425</v>
      </c>
      <c r="V17" s="6">
        <f t="shared" si="11"/>
        <v>8803.70586164547</v>
      </c>
      <c r="W17" s="6">
        <f t="shared" si="11"/>
        <v>8491.57153141739</v>
      </c>
      <c r="X17" s="6">
        <f t="shared" si="11"/>
        <v>7666.892547467536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5.75">
      <c r="A18" s="4" t="s">
        <v>0</v>
      </c>
      <c r="B18" s="18">
        <f aca="true" t="shared" si="12" ref="B18:X18">SUM(B8:B17)</f>
        <v>5744</v>
      </c>
      <c r="C18" s="18">
        <f t="shared" si="12"/>
        <v>10877.005947492224</v>
      </c>
      <c r="D18" s="18">
        <f t="shared" si="12"/>
        <v>16594.00819929315</v>
      </c>
      <c r="E18" s="18">
        <f t="shared" si="12"/>
        <v>19406.843702204213</v>
      </c>
      <c r="F18" s="18">
        <f t="shared" si="12"/>
        <v>22036.03474181152</v>
      </c>
      <c r="G18" s="18">
        <f t="shared" si="12"/>
        <v>24481.58131811505</v>
      </c>
      <c r="H18" s="18">
        <f t="shared" si="12"/>
        <v>26743.48343111482</v>
      </c>
      <c r="I18" s="18">
        <f t="shared" si="12"/>
        <v>28821.741080810814</v>
      </c>
      <c r="J18" s="18">
        <f t="shared" si="12"/>
        <v>30716.354267203067</v>
      </c>
      <c r="K18" s="18">
        <f t="shared" si="12"/>
        <v>32427.322990291523</v>
      </c>
      <c r="L18" s="18">
        <f t="shared" si="12"/>
        <v>33954.64725007624</v>
      </c>
      <c r="M18" s="18">
        <f t="shared" si="12"/>
        <v>35298.327046557184</v>
      </c>
      <c r="N18" s="18">
        <f t="shared" si="12"/>
        <v>36458.36237973436</v>
      </c>
      <c r="O18" s="18">
        <f t="shared" si="12"/>
        <v>37434.75324960777</v>
      </c>
      <c r="P18" s="18">
        <f t="shared" si="12"/>
        <v>38227.49965617742</v>
      </c>
      <c r="Q18" s="18">
        <f t="shared" si="12"/>
        <v>38836.6015994433</v>
      </c>
      <c r="R18" s="18">
        <f t="shared" si="12"/>
        <v>39262.05907940541</v>
      </c>
      <c r="S18" s="18">
        <f t="shared" si="12"/>
        <v>39503.87209606376</v>
      </c>
      <c r="T18" s="18">
        <f t="shared" si="12"/>
        <v>39562.04064941834</v>
      </c>
      <c r="U18" s="18">
        <f t="shared" si="12"/>
        <v>39436.56473946916</v>
      </c>
      <c r="V18" s="18">
        <f t="shared" si="12"/>
        <v>39127.44436621622</v>
      </c>
      <c r="W18" s="18">
        <f t="shared" si="12"/>
        <v>37958.27022979903</v>
      </c>
      <c r="X18" s="18">
        <f t="shared" si="12"/>
        <v>34857.816290432915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5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24" ht="15.75">
      <c r="A20" s="11" t="s">
        <v>7</v>
      </c>
      <c r="B20" s="20">
        <f aca="true" t="shared" si="13" ref="B20:X20">B7-B18</f>
        <v>-5744</v>
      </c>
      <c r="C20" s="20">
        <f t="shared" si="13"/>
        <v>-1862.8778048588865</v>
      </c>
      <c r="D20" s="20">
        <f t="shared" si="13"/>
        <v>2491.3003876947587</v>
      </c>
      <c r="E20" s="20">
        <f t="shared" si="13"/>
        <v>4633.468713450282</v>
      </c>
      <c r="F20" s="20">
        <f t="shared" si="13"/>
        <v>6635.20303785587</v>
      </c>
      <c r="G20" s="20">
        <f t="shared" si="13"/>
        <v>8496.503360911505</v>
      </c>
      <c r="H20" s="20">
        <f t="shared" si="13"/>
        <v>10217.369682617213</v>
      </c>
      <c r="I20" s="20">
        <f t="shared" si="13"/>
        <v>11797.802002972985</v>
      </c>
      <c r="J20" s="20">
        <f t="shared" si="13"/>
        <v>13237.800321978815</v>
      </c>
      <c r="K20" s="20">
        <f t="shared" si="13"/>
        <v>14537.3646396347</v>
      </c>
      <c r="L20" s="20">
        <f t="shared" si="13"/>
        <v>15696.494955940652</v>
      </c>
      <c r="M20" s="20">
        <f t="shared" si="13"/>
        <v>16715.191270896656</v>
      </c>
      <c r="N20" s="20">
        <f t="shared" si="13"/>
        <v>17593.453584502742</v>
      </c>
      <c r="O20" s="20">
        <f t="shared" si="13"/>
        <v>18331.281896758876</v>
      </c>
      <c r="P20" s="20">
        <f t="shared" si="13"/>
        <v>18928.676207665085</v>
      </c>
      <c r="Q20" s="20">
        <f t="shared" si="13"/>
        <v>19385.63651722135</v>
      </c>
      <c r="R20" s="20">
        <f t="shared" si="13"/>
        <v>19702.162825427666</v>
      </c>
      <c r="S20" s="20">
        <f t="shared" si="13"/>
        <v>19878.25513228406</v>
      </c>
      <c r="T20" s="20">
        <f t="shared" si="13"/>
        <v>19913.9134377905</v>
      </c>
      <c r="U20" s="20">
        <f t="shared" si="13"/>
        <v>19809.137741947008</v>
      </c>
      <c r="V20" s="20">
        <f t="shared" si="13"/>
        <v>19563.92804475358</v>
      </c>
      <c r="W20" s="20">
        <f t="shared" si="13"/>
        <v>18652.206646316903</v>
      </c>
      <c r="X20" s="20">
        <f t="shared" si="13"/>
        <v>16254.800692683995</v>
      </c>
    </row>
    <row r="21" spans="1:24" ht="15.75">
      <c r="A21" s="15" t="s">
        <v>11</v>
      </c>
      <c r="B21" s="19">
        <v>267</v>
      </c>
      <c r="C21" s="19">
        <v>267</v>
      </c>
      <c r="D21" s="19">
        <v>267</v>
      </c>
      <c r="E21" s="19">
        <v>267</v>
      </c>
      <c r="F21" s="19">
        <v>267</v>
      </c>
      <c r="G21" s="19">
        <v>267</v>
      </c>
      <c r="H21" s="19">
        <v>267</v>
      </c>
      <c r="I21" s="19">
        <v>267</v>
      </c>
      <c r="J21" s="19">
        <v>267</v>
      </c>
      <c r="K21" s="19">
        <v>267</v>
      </c>
      <c r="L21" s="19">
        <v>267</v>
      </c>
      <c r="M21" s="19">
        <v>267</v>
      </c>
      <c r="N21" s="19">
        <v>267</v>
      </c>
      <c r="O21" s="19">
        <v>267</v>
      </c>
      <c r="P21" s="19">
        <v>267</v>
      </c>
      <c r="Q21" s="19">
        <v>267</v>
      </c>
      <c r="R21" s="19">
        <v>267</v>
      </c>
      <c r="S21" s="19">
        <v>267</v>
      </c>
      <c r="T21" s="19">
        <v>267</v>
      </c>
      <c r="U21" s="19">
        <v>267</v>
      </c>
      <c r="V21" s="19">
        <v>267</v>
      </c>
      <c r="W21" s="19">
        <v>267</v>
      </c>
      <c r="X21" s="19">
        <v>267</v>
      </c>
    </row>
    <row r="22" spans="1:24" ht="15.75">
      <c r="A22" s="16" t="s">
        <v>12</v>
      </c>
      <c r="B22" s="19">
        <f aca="true" t="shared" si="14" ref="B22:X22">B20-B21</f>
        <v>-6011</v>
      </c>
      <c r="C22" s="19">
        <f t="shared" si="14"/>
        <v>-2129.8778048588865</v>
      </c>
      <c r="D22" s="19">
        <f t="shared" si="14"/>
        <v>2224.3003876947587</v>
      </c>
      <c r="E22" s="19">
        <f t="shared" si="14"/>
        <v>4366.468713450282</v>
      </c>
      <c r="F22" s="19">
        <f t="shared" si="14"/>
        <v>6368.20303785587</v>
      </c>
      <c r="G22" s="19">
        <f t="shared" si="14"/>
        <v>8229.503360911505</v>
      </c>
      <c r="H22" s="19">
        <f t="shared" si="14"/>
        <v>9950.369682617213</v>
      </c>
      <c r="I22" s="19">
        <f t="shared" si="14"/>
        <v>11530.802002972985</v>
      </c>
      <c r="J22" s="19">
        <f t="shared" si="14"/>
        <v>12970.800321978815</v>
      </c>
      <c r="K22" s="19">
        <f t="shared" si="14"/>
        <v>14270.3646396347</v>
      </c>
      <c r="L22" s="19">
        <f t="shared" si="14"/>
        <v>15429.494955940652</v>
      </c>
      <c r="M22" s="19">
        <f t="shared" si="14"/>
        <v>16448.191270896656</v>
      </c>
      <c r="N22" s="19">
        <f t="shared" si="14"/>
        <v>17326.453584502742</v>
      </c>
      <c r="O22" s="19">
        <f t="shared" si="14"/>
        <v>18064.281896758876</v>
      </c>
      <c r="P22" s="19">
        <f t="shared" si="14"/>
        <v>18661.676207665085</v>
      </c>
      <c r="Q22" s="19">
        <f t="shared" si="14"/>
        <v>19118.63651722135</v>
      </c>
      <c r="R22" s="19">
        <f t="shared" si="14"/>
        <v>19435.162825427666</v>
      </c>
      <c r="S22" s="19">
        <f t="shared" si="14"/>
        <v>19611.25513228406</v>
      </c>
      <c r="T22" s="19">
        <f t="shared" si="14"/>
        <v>19646.9134377905</v>
      </c>
      <c r="U22" s="19">
        <f t="shared" si="14"/>
        <v>19542.137741947008</v>
      </c>
      <c r="V22" s="19">
        <f t="shared" si="14"/>
        <v>19296.92804475358</v>
      </c>
      <c r="W22" s="19">
        <f t="shared" si="14"/>
        <v>18385.206646316903</v>
      </c>
      <c r="X22" s="19">
        <f t="shared" si="14"/>
        <v>15987.800692683995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2"/>
  <sheetViews>
    <sheetView workbookViewId="0" topLeftCell="A1">
      <selection activeCell="B3" sqref="B3:X3"/>
    </sheetView>
  </sheetViews>
  <sheetFormatPr defaultColWidth="9.140625" defaultRowHeight="12.75"/>
  <cols>
    <col min="1" max="1" width="36.28125" style="0" bestFit="1" customWidth="1"/>
    <col min="2" max="2" width="9.57421875" style="0" bestFit="1" customWidth="1"/>
    <col min="3" max="18" width="9.7109375" style="0" bestFit="1" customWidth="1"/>
    <col min="19" max="24" width="10.8515625" style="0" bestFit="1" customWidth="1"/>
  </cols>
  <sheetData>
    <row r="1" spans="1:38" ht="18.75">
      <c r="A1" s="12" t="s">
        <v>24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>
      <c r="A2" s="1" t="s">
        <v>8</v>
      </c>
      <c r="B2" s="13">
        <f>C2-0.5</f>
        <v>0.49999999999999933</v>
      </c>
      <c r="C2" s="13">
        <f>D2-0.2</f>
        <v>0.9999999999999993</v>
      </c>
      <c r="D2" s="13">
        <f aca="true" t="shared" si="0" ref="D2:K2">E2-0.1</f>
        <v>1.1999999999999993</v>
      </c>
      <c r="E2" s="13">
        <f t="shared" si="0"/>
        <v>1.2999999999999994</v>
      </c>
      <c r="F2" s="13">
        <f t="shared" si="0"/>
        <v>1.3999999999999995</v>
      </c>
      <c r="G2" s="13">
        <f t="shared" si="0"/>
        <v>1.4999999999999996</v>
      </c>
      <c r="H2" s="13">
        <f t="shared" si="0"/>
        <v>1.5999999999999996</v>
      </c>
      <c r="I2" s="13">
        <f t="shared" si="0"/>
        <v>1.6999999999999997</v>
      </c>
      <c r="J2" s="13">
        <f t="shared" si="0"/>
        <v>1.7999999999999998</v>
      </c>
      <c r="K2" s="13">
        <f t="shared" si="0"/>
        <v>1.9</v>
      </c>
      <c r="L2" s="13">
        <v>2</v>
      </c>
      <c r="M2" s="13">
        <f aca="true" t="shared" si="1" ref="M2:V2">L2+0.1</f>
        <v>2.1</v>
      </c>
      <c r="N2" s="13">
        <f t="shared" si="1"/>
        <v>2.2</v>
      </c>
      <c r="O2" s="13">
        <f t="shared" si="1"/>
        <v>2.3000000000000003</v>
      </c>
      <c r="P2" s="13">
        <f t="shared" si="1"/>
        <v>2.4000000000000004</v>
      </c>
      <c r="Q2" s="13">
        <f t="shared" si="1"/>
        <v>2.5000000000000004</v>
      </c>
      <c r="R2" s="13">
        <f t="shared" si="1"/>
        <v>2.6000000000000005</v>
      </c>
      <c r="S2" s="13">
        <f t="shared" si="1"/>
        <v>2.7000000000000006</v>
      </c>
      <c r="T2" s="13">
        <f t="shared" si="1"/>
        <v>2.8000000000000007</v>
      </c>
      <c r="U2" s="13">
        <f t="shared" si="1"/>
        <v>2.900000000000001</v>
      </c>
      <c r="V2" s="13">
        <f t="shared" si="1"/>
        <v>3.000000000000001</v>
      </c>
      <c r="W2" s="13">
        <f>V2+0.2</f>
        <v>3.200000000000001</v>
      </c>
      <c r="X2" s="14">
        <f>W2+0.3</f>
        <v>3.500000000000001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5.75">
      <c r="A3" s="1" t="s">
        <v>10</v>
      </c>
      <c r="B3" s="6">
        <v>0</v>
      </c>
      <c r="C3" s="6">
        <v>4.326424727031505</v>
      </c>
      <c r="D3" s="6">
        <v>9.540854680283982</v>
      </c>
      <c r="E3" s="6">
        <v>12.03095334056591</v>
      </c>
      <c r="F3" s="6">
        <v>14.360973801400393</v>
      </c>
      <c r="G3" s="6">
        <v>16.530916062787426</v>
      </c>
      <c r="H3" s="6">
        <v>18.540780124727014</v>
      </c>
      <c r="I3" s="6">
        <v>20.390565987219162</v>
      </c>
      <c r="J3" s="6">
        <v>22.08027365026386</v>
      </c>
      <c r="K3" s="6">
        <v>23.609903113861115</v>
      </c>
      <c r="L3" s="6">
        <v>24.979454378010917</v>
      </c>
      <c r="M3" s="6">
        <v>26.18892744271327</v>
      </c>
      <c r="N3" s="6">
        <v>27.23832230796818</v>
      </c>
      <c r="O3" s="6">
        <v>28.12763897377565</v>
      </c>
      <c r="P3" s="6">
        <v>28.85687744013567</v>
      </c>
      <c r="Q3" s="6">
        <v>29.426037707048238</v>
      </c>
      <c r="R3" s="6">
        <v>29.835119774513363</v>
      </c>
      <c r="S3" s="6">
        <v>30.084123642531047</v>
      </c>
      <c r="T3" s="6">
        <v>30.173049311101277</v>
      </c>
      <c r="U3" s="6">
        <v>30.10189678022406</v>
      </c>
      <c r="V3" s="6">
        <v>29.870666049899402</v>
      </c>
      <c r="W3" s="6">
        <v>28.927969990907744</v>
      </c>
      <c r="X3" s="6">
        <v>26.31333940656441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5.75">
      <c r="A4" s="1" t="s">
        <v>9</v>
      </c>
      <c r="B4" s="6">
        <f aca="true" t="shared" si="2" ref="B4:X4">1000*B3/0.5</f>
        <v>0</v>
      </c>
      <c r="C4" s="6">
        <f t="shared" si="2"/>
        <v>8652.849454063009</v>
      </c>
      <c r="D4" s="6">
        <f t="shared" si="2"/>
        <v>19081.709360567962</v>
      </c>
      <c r="E4" s="6">
        <f t="shared" si="2"/>
        <v>24061.90668113182</v>
      </c>
      <c r="F4" s="6">
        <f t="shared" si="2"/>
        <v>28721.947602800785</v>
      </c>
      <c r="G4" s="6">
        <f t="shared" si="2"/>
        <v>33061.83212557485</v>
      </c>
      <c r="H4" s="6">
        <f t="shared" si="2"/>
        <v>37081.56024945403</v>
      </c>
      <c r="I4" s="6">
        <f t="shared" si="2"/>
        <v>40781.13197443832</v>
      </c>
      <c r="J4" s="6">
        <f t="shared" si="2"/>
        <v>44160.547300527716</v>
      </c>
      <c r="K4" s="6">
        <f t="shared" si="2"/>
        <v>47219.80622772223</v>
      </c>
      <c r="L4" s="6">
        <f t="shared" si="2"/>
        <v>49958.90875602183</v>
      </c>
      <c r="M4" s="6">
        <f t="shared" si="2"/>
        <v>52377.85488542654</v>
      </c>
      <c r="N4" s="6">
        <f t="shared" si="2"/>
        <v>54476.644615936355</v>
      </c>
      <c r="O4" s="6">
        <f t="shared" si="2"/>
        <v>56255.2779475513</v>
      </c>
      <c r="P4" s="6">
        <f t="shared" si="2"/>
        <v>57713.754880271335</v>
      </c>
      <c r="Q4" s="6">
        <f t="shared" si="2"/>
        <v>58852.07541409648</v>
      </c>
      <c r="R4" s="6">
        <f t="shared" si="2"/>
        <v>59670.23954902672</v>
      </c>
      <c r="S4" s="6">
        <f t="shared" si="2"/>
        <v>60168.24728506209</v>
      </c>
      <c r="T4" s="6">
        <f t="shared" si="2"/>
        <v>60346.09862220255</v>
      </c>
      <c r="U4" s="6">
        <f t="shared" si="2"/>
        <v>60203.79356044812</v>
      </c>
      <c r="V4" s="6">
        <f t="shared" si="2"/>
        <v>59741.332099798805</v>
      </c>
      <c r="W4" s="6">
        <f t="shared" si="2"/>
        <v>57855.939981815485</v>
      </c>
      <c r="X4" s="6">
        <f t="shared" si="2"/>
        <v>52626.67881312882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5.75">
      <c r="A5" s="1" t="s">
        <v>2</v>
      </c>
      <c r="B5" s="6">
        <v>12</v>
      </c>
      <c r="C5" s="6">
        <v>12</v>
      </c>
      <c r="D5" s="6">
        <v>12</v>
      </c>
      <c r="E5" s="6">
        <v>12</v>
      </c>
      <c r="F5" s="6">
        <v>12</v>
      </c>
      <c r="G5" s="6">
        <v>12</v>
      </c>
      <c r="H5" s="6">
        <v>12</v>
      </c>
      <c r="I5" s="6">
        <v>12</v>
      </c>
      <c r="J5" s="6">
        <v>12</v>
      </c>
      <c r="K5" s="6">
        <v>12</v>
      </c>
      <c r="L5" s="6">
        <v>12</v>
      </c>
      <c r="M5" s="6">
        <v>12</v>
      </c>
      <c r="N5" s="6">
        <v>12</v>
      </c>
      <c r="O5" s="6">
        <v>12</v>
      </c>
      <c r="P5" s="6">
        <v>12</v>
      </c>
      <c r="Q5" s="6">
        <v>12</v>
      </c>
      <c r="R5" s="6">
        <v>12</v>
      </c>
      <c r="S5" s="6">
        <v>12</v>
      </c>
      <c r="T5" s="6">
        <v>12</v>
      </c>
      <c r="U5" s="6">
        <v>12</v>
      </c>
      <c r="V5" s="6">
        <v>12</v>
      </c>
      <c r="W5" s="6">
        <v>12</v>
      </c>
      <c r="X5" s="6">
        <v>12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5.75">
      <c r="A6" s="1" t="s">
        <v>1</v>
      </c>
      <c r="B6" s="6">
        <f aca="true" t="shared" si="3" ref="B6:X6">B4/12</f>
        <v>0</v>
      </c>
      <c r="C6" s="6">
        <f t="shared" si="3"/>
        <v>721.0707878385841</v>
      </c>
      <c r="D6" s="6">
        <f t="shared" si="3"/>
        <v>1590.1424467139968</v>
      </c>
      <c r="E6" s="6">
        <f t="shared" si="3"/>
        <v>2005.1588900943182</v>
      </c>
      <c r="F6" s="6">
        <f t="shared" si="3"/>
        <v>2393.495633566732</v>
      </c>
      <c r="G6" s="6">
        <f t="shared" si="3"/>
        <v>2755.152677131238</v>
      </c>
      <c r="H6" s="6">
        <f t="shared" si="3"/>
        <v>3090.1300207878357</v>
      </c>
      <c r="I6" s="6">
        <f t="shared" si="3"/>
        <v>3398.4276645365267</v>
      </c>
      <c r="J6" s="6">
        <f t="shared" si="3"/>
        <v>3680.0456083773097</v>
      </c>
      <c r="K6" s="6">
        <f t="shared" si="3"/>
        <v>3934.9838523101857</v>
      </c>
      <c r="L6" s="6">
        <f t="shared" si="3"/>
        <v>4163.242396335153</v>
      </c>
      <c r="M6" s="6">
        <f t="shared" si="3"/>
        <v>4364.821240452212</v>
      </c>
      <c r="N6" s="6">
        <f t="shared" si="3"/>
        <v>4539.720384661363</v>
      </c>
      <c r="O6" s="6">
        <f t="shared" si="3"/>
        <v>4687.939828962609</v>
      </c>
      <c r="P6" s="6">
        <f t="shared" si="3"/>
        <v>4809.479573355945</v>
      </c>
      <c r="Q6" s="6">
        <f t="shared" si="3"/>
        <v>4904.339617841373</v>
      </c>
      <c r="R6" s="6">
        <f t="shared" si="3"/>
        <v>4972.519962418894</v>
      </c>
      <c r="S6" s="6">
        <f t="shared" si="3"/>
        <v>5014.020607088508</v>
      </c>
      <c r="T6" s="6">
        <f t="shared" si="3"/>
        <v>5028.841551850212</v>
      </c>
      <c r="U6" s="6">
        <f t="shared" si="3"/>
        <v>5016.98279670401</v>
      </c>
      <c r="V6" s="6">
        <f t="shared" si="3"/>
        <v>4978.444341649901</v>
      </c>
      <c r="W6" s="6">
        <f t="shared" si="3"/>
        <v>4821.328331817957</v>
      </c>
      <c r="X6" s="6">
        <f t="shared" si="3"/>
        <v>4385.556567760735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>
      <c r="A7" s="1" t="s">
        <v>5</v>
      </c>
      <c r="B7" s="6">
        <f aca="true" t="shared" si="4" ref="B7:X7">B$6*12</f>
        <v>0</v>
      </c>
      <c r="C7" s="6">
        <f t="shared" si="4"/>
        <v>8652.849454063009</v>
      </c>
      <c r="D7" s="6">
        <f t="shared" si="4"/>
        <v>19081.709360567962</v>
      </c>
      <c r="E7" s="6">
        <f t="shared" si="4"/>
        <v>24061.90668113182</v>
      </c>
      <c r="F7" s="6">
        <f t="shared" si="4"/>
        <v>28721.947602800785</v>
      </c>
      <c r="G7" s="6">
        <f t="shared" si="4"/>
        <v>33061.83212557485</v>
      </c>
      <c r="H7" s="6">
        <f t="shared" si="4"/>
        <v>37081.56024945403</v>
      </c>
      <c r="I7" s="6">
        <f t="shared" si="4"/>
        <v>40781.13197443832</v>
      </c>
      <c r="J7" s="6">
        <f t="shared" si="4"/>
        <v>44160.547300527716</v>
      </c>
      <c r="K7" s="6">
        <f t="shared" si="4"/>
        <v>47219.80622772223</v>
      </c>
      <c r="L7" s="6">
        <f t="shared" si="4"/>
        <v>49958.90875602183</v>
      </c>
      <c r="M7" s="6">
        <f t="shared" si="4"/>
        <v>52377.85488542654</v>
      </c>
      <c r="N7" s="6">
        <f t="shared" si="4"/>
        <v>54476.644615936355</v>
      </c>
      <c r="O7" s="6">
        <f t="shared" si="4"/>
        <v>56255.27794755131</v>
      </c>
      <c r="P7" s="6">
        <f t="shared" si="4"/>
        <v>57713.75488027134</v>
      </c>
      <c r="Q7" s="6">
        <f t="shared" si="4"/>
        <v>58852.07541409648</v>
      </c>
      <c r="R7" s="6">
        <f t="shared" si="4"/>
        <v>59670.23954902672</v>
      </c>
      <c r="S7" s="6">
        <f t="shared" si="4"/>
        <v>60168.2472850621</v>
      </c>
      <c r="T7" s="6">
        <f t="shared" si="4"/>
        <v>60346.09862220255</v>
      </c>
      <c r="U7" s="6">
        <f t="shared" si="4"/>
        <v>60203.79356044812</v>
      </c>
      <c r="V7" s="6">
        <f t="shared" si="4"/>
        <v>59741.332099798805</v>
      </c>
      <c r="W7" s="6">
        <f t="shared" si="4"/>
        <v>57855.93998181549</v>
      </c>
      <c r="X7" s="6">
        <f t="shared" si="4"/>
        <v>52626.67881312882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5.75">
      <c r="A8" s="1" t="s">
        <v>6</v>
      </c>
      <c r="B8" s="6">
        <v>5719</v>
      </c>
      <c r="C8" s="6">
        <v>5719</v>
      </c>
      <c r="D8" s="6">
        <v>5719</v>
      </c>
      <c r="E8" s="6">
        <v>5719</v>
      </c>
      <c r="F8" s="6">
        <v>5719</v>
      </c>
      <c r="G8" s="6">
        <v>5719</v>
      </c>
      <c r="H8" s="6">
        <v>5719</v>
      </c>
      <c r="I8" s="6">
        <v>5719</v>
      </c>
      <c r="J8" s="6">
        <v>5719</v>
      </c>
      <c r="K8" s="6">
        <v>5719</v>
      </c>
      <c r="L8" s="6">
        <v>5719</v>
      </c>
      <c r="M8" s="6">
        <v>5719</v>
      </c>
      <c r="N8" s="6">
        <v>5719</v>
      </c>
      <c r="O8" s="6">
        <v>5719</v>
      </c>
      <c r="P8" s="6">
        <v>5719</v>
      </c>
      <c r="Q8" s="6">
        <v>5719</v>
      </c>
      <c r="R8" s="6">
        <v>5719</v>
      </c>
      <c r="S8" s="6">
        <v>5719</v>
      </c>
      <c r="T8" s="6">
        <v>5719</v>
      </c>
      <c r="U8" s="6">
        <v>5719</v>
      </c>
      <c r="V8" s="6">
        <v>5719</v>
      </c>
      <c r="W8" s="6">
        <v>5719</v>
      </c>
      <c r="X8" s="6">
        <v>5719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5.75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63.75" customHeight="1">
      <c r="A10" s="7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.75">
      <c r="A11" s="8" t="s">
        <v>14</v>
      </c>
      <c r="B11" s="17">
        <f aca="true" t="shared" si="5" ref="B11:X11">50*B2</f>
        <v>24.999999999999968</v>
      </c>
      <c r="C11" s="17">
        <f t="shared" si="5"/>
        <v>49.999999999999964</v>
      </c>
      <c r="D11" s="17">
        <f t="shared" si="5"/>
        <v>59.999999999999964</v>
      </c>
      <c r="E11" s="17">
        <f t="shared" si="5"/>
        <v>64.99999999999997</v>
      </c>
      <c r="F11" s="17">
        <f t="shared" si="5"/>
        <v>69.99999999999997</v>
      </c>
      <c r="G11" s="17">
        <f t="shared" si="5"/>
        <v>74.99999999999997</v>
      </c>
      <c r="H11" s="17">
        <f t="shared" si="5"/>
        <v>79.99999999999999</v>
      </c>
      <c r="I11" s="17">
        <f t="shared" si="5"/>
        <v>84.99999999999999</v>
      </c>
      <c r="J11" s="17">
        <f t="shared" si="5"/>
        <v>89.99999999999999</v>
      </c>
      <c r="K11" s="17">
        <f t="shared" si="5"/>
        <v>95</v>
      </c>
      <c r="L11" s="17">
        <f t="shared" si="5"/>
        <v>100</v>
      </c>
      <c r="M11" s="17">
        <f t="shared" si="5"/>
        <v>105</v>
      </c>
      <c r="N11" s="17">
        <f t="shared" si="5"/>
        <v>110.00000000000001</v>
      </c>
      <c r="O11" s="17">
        <f t="shared" si="5"/>
        <v>115.00000000000001</v>
      </c>
      <c r="P11" s="17">
        <f t="shared" si="5"/>
        <v>120.00000000000001</v>
      </c>
      <c r="Q11" s="17">
        <f t="shared" si="5"/>
        <v>125.00000000000003</v>
      </c>
      <c r="R11" s="17">
        <f t="shared" si="5"/>
        <v>130.00000000000003</v>
      </c>
      <c r="S11" s="17">
        <f t="shared" si="5"/>
        <v>135.00000000000003</v>
      </c>
      <c r="T11" s="17">
        <f t="shared" si="5"/>
        <v>140.00000000000003</v>
      </c>
      <c r="U11" s="17">
        <f t="shared" si="5"/>
        <v>145.00000000000003</v>
      </c>
      <c r="V11" s="17">
        <f t="shared" si="5"/>
        <v>150.00000000000006</v>
      </c>
      <c r="W11" s="17">
        <f t="shared" si="5"/>
        <v>160.00000000000006</v>
      </c>
      <c r="X11" s="17">
        <f t="shared" si="5"/>
        <v>175.00000000000006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5.75">
      <c r="A12" s="8" t="s">
        <v>20</v>
      </c>
      <c r="B12" s="6">
        <f aca="true" t="shared" si="6" ref="B12:X12">1.1*B6</f>
        <v>0</v>
      </c>
      <c r="C12" s="6">
        <f t="shared" si="6"/>
        <v>793.1778666224426</v>
      </c>
      <c r="D12" s="6">
        <f t="shared" si="6"/>
        <v>1749.1566913853967</v>
      </c>
      <c r="E12" s="6">
        <f t="shared" si="6"/>
        <v>2205.67477910375</v>
      </c>
      <c r="F12" s="6">
        <f t="shared" si="6"/>
        <v>2632.8451969234056</v>
      </c>
      <c r="G12" s="6">
        <f t="shared" si="6"/>
        <v>3030.667944844362</v>
      </c>
      <c r="H12" s="6">
        <f t="shared" si="6"/>
        <v>3399.1430228666195</v>
      </c>
      <c r="I12" s="6">
        <f t="shared" si="6"/>
        <v>3738.2704309901796</v>
      </c>
      <c r="J12" s="6">
        <f t="shared" si="6"/>
        <v>4048.050169215041</v>
      </c>
      <c r="K12" s="6">
        <f t="shared" si="6"/>
        <v>4328.482237541205</v>
      </c>
      <c r="L12" s="6">
        <f t="shared" si="6"/>
        <v>4579.566635968668</v>
      </c>
      <c r="M12" s="6">
        <f t="shared" si="6"/>
        <v>4801.303364497434</v>
      </c>
      <c r="N12" s="6">
        <f t="shared" si="6"/>
        <v>4993.6924231275</v>
      </c>
      <c r="O12" s="6">
        <f t="shared" si="6"/>
        <v>5156.7338118588705</v>
      </c>
      <c r="P12" s="6">
        <f t="shared" si="6"/>
        <v>5290.42753069154</v>
      </c>
      <c r="Q12" s="6">
        <f t="shared" si="6"/>
        <v>5394.773579625511</v>
      </c>
      <c r="R12" s="6">
        <f t="shared" si="6"/>
        <v>5469.771958660784</v>
      </c>
      <c r="S12" s="6">
        <f t="shared" si="6"/>
        <v>5515.422667797359</v>
      </c>
      <c r="T12" s="6">
        <f t="shared" si="6"/>
        <v>5531.725707035234</v>
      </c>
      <c r="U12" s="6">
        <f t="shared" si="6"/>
        <v>5518.6810763744115</v>
      </c>
      <c r="V12" s="6">
        <f t="shared" si="6"/>
        <v>5476.288775814891</v>
      </c>
      <c r="W12" s="6">
        <f t="shared" si="6"/>
        <v>5303.461164999753</v>
      </c>
      <c r="X12" s="6">
        <f t="shared" si="6"/>
        <v>4824.112224536809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5.75">
      <c r="A13" s="1" t="s">
        <v>15</v>
      </c>
      <c r="B13" s="6">
        <f aca="true" t="shared" si="7" ref="B13:X13">2.5*B6</f>
        <v>0</v>
      </c>
      <c r="C13" s="6">
        <f t="shared" si="7"/>
        <v>1802.6769695964604</v>
      </c>
      <c r="D13" s="6">
        <f t="shared" si="7"/>
        <v>3975.356116784992</v>
      </c>
      <c r="E13" s="6">
        <f t="shared" si="7"/>
        <v>5012.897225235795</v>
      </c>
      <c r="F13" s="6">
        <f t="shared" si="7"/>
        <v>5983.73908391683</v>
      </c>
      <c r="G13" s="6">
        <f t="shared" si="7"/>
        <v>6887.881692828095</v>
      </c>
      <c r="H13" s="6">
        <f t="shared" si="7"/>
        <v>7725.325051969589</v>
      </c>
      <c r="I13" s="6">
        <f t="shared" si="7"/>
        <v>8496.069161341316</v>
      </c>
      <c r="J13" s="6">
        <f t="shared" si="7"/>
        <v>9200.114020943274</v>
      </c>
      <c r="K13" s="6">
        <f t="shared" si="7"/>
        <v>9837.459630775464</v>
      </c>
      <c r="L13" s="6">
        <f t="shared" si="7"/>
        <v>10408.105990837883</v>
      </c>
      <c r="M13" s="6">
        <f t="shared" si="7"/>
        <v>10912.05310113053</v>
      </c>
      <c r="N13" s="6">
        <f t="shared" si="7"/>
        <v>11349.300961653407</v>
      </c>
      <c r="O13" s="6">
        <f t="shared" si="7"/>
        <v>11719.849572406521</v>
      </c>
      <c r="P13" s="6">
        <f t="shared" si="7"/>
        <v>12023.698933389862</v>
      </c>
      <c r="Q13" s="6">
        <f t="shared" si="7"/>
        <v>12260.849044603434</v>
      </c>
      <c r="R13" s="6">
        <f t="shared" si="7"/>
        <v>12431.299906047234</v>
      </c>
      <c r="S13" s="6">
        <f t="shared" si="7"/>
        <v>12535.05151772127</v>
      </c>
      <c r="T13" s="6">
        <f t="shared" si="7"/>
        <v>12572.10387962553</v>
      </c>
      <c r="U13" s="6">
        <f t="shared" si="7"/>
        <v>12542.456991760026</v>
      </c>
      <c r="V13" s="6">
        <f t="shared" si="7"/>
        <v>12446.110854124752</v>
      </c>
      <c r="W13" s="6">
        <f t="shared" si="7"/>
        <v>12053.320829544893</v>
      </c>
      <c r="X13" s="6">
        <f t="shared" si="7"/>
        <v>10963.891419401836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5.75">
      <c r="A14" s="1" t="s">
        <v>16</v>
      </c>
      <c r="B14" s="6">
        <f aca="true" t="shared" si="8" ref="B14:X14">0.5*B6</f>
        <v>0</v>
      </c>
      <c r="C14" s="6">
        <f t="shared" si="8"/>
        <v>360.53539391929206</v>
      </c>
      <c r="D14" s="6">
        <f t="shared" si="8"/>
        <v>795.0712233569984</v>
      </c>
      <c r="E14" s="6">
        <f t="shared" si="8"/>
        <v>1002.5794450471591</v>
      </c>
      <c r="F14" s="6">
        <f t="shared" si="8"/>
        <v>1196.747816783366</v>
      </c>
      <c r="G14" s="6">
        <f t="shared" si="8"/>
        <v>1377.576338565619</v>
      </c>
      <c r="H14" s="6">
        <f t="shared" si="8"/>
        <v>1545.0650103939179</v>
      </c>
      <c r="I14" s="6">
        <f t="shared" si="8"/>
        <v>1699.2138322682633</v>
      </c>
      <c r="J14" s="6">
        <f t="shared" si="8"/>
        <v>1840.0228041886548</v>
      </c>
      <c r="K14" s="6">
        <f t="shared" si="8"/>
        <v>1967.4919261550929</v>
      </c>
      <c r="L14" s="6">
        <f t="shared" si="8"/>
        <v>2081.6211981675765</v>
      </c>
      <c r="M14" s="6">
        <f t="shared" si="8"/>
        <v>2182.410620226106</v>
      </c>
      <c r="N14" s="6">
        <f t="shared" si="8"/>
        <v>2269.8601923306815</v>
      </c>
      <c r="O14" s="6">
        <f t="shared" si="8"/>
        <v>2343.9699144813044</v>
      </c>
      <c r="P14" s="6">
        <f t="shared" si="8"/>
        <v>2404.7397866779725</v>
      </c>
      <c r="Q14" s="6">
        <f t="shared" si="8"/>
        <v>2452.1698089206866</v>
      </c>
      <c r="R14" s="6">
        <f t="shared" si="8"/>
        <v>2486.259981209447</v>
      </c>
      <c r="S14" s="6">
        <f t="shared" si="8"/>
        <v>2507.010303544254</v>
      </c>
      <c r="T14" s="6">
        <f t="shared" si="8"/>
        <v>2514.420775925106</v>
      </c>
      <c r="U14" s="6">
        <f t="shared" si="8"/>
        <v>2508.491398352005</v>
      </c>
      <c r="V14" s="6">
        <f t="shared" si="8"/>
        <v>2489.2221708249504</v>
      </c>
      <c r="W14" s="6">
        <f t="shared" si="8"/>
        <v>2410.6641659089787</v>
      </c>
      <c r="X14" s="6">
        <f t="shared" si="8"/>
        <v>2192.7782838803673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5.75">
      <c r="A15" s="9" t="s">
        <v>17</v>
      </c>
      <c r="B15" s="6">
        <f aca="true" t="shared" si="9" ref="B15:X15">0.84*B6</f>
        <v>0</v>
      </c>
      <c r="C15" s="6">
        <f t="shared" si="9"/>
        <v>605.6994617844107</v>
      </c>
      <c r="D15" s="6">
        <f t="shared" si="9"/>
        <v>1335.7196552397572</v>
      </c>
      <c r="E15" s="6">
        <f t="shared" si="9"/>
        <v>1684.3334676792272</v>
      </c>
      <c r="F15" s="6">
        <f t="shared" si="9"/>
        <v>2010.536332196055</v>
      </c>
      <c r="G15" s="6">
        <f t="shared" si="9"/>
        <v>2314.3282487902397</v>
      </c>
      <c r="H15" s="6">
        <f t="shared" si="9"/>
        <v>2595.709217461782</v>
      </c>
      <c r="I15" s="6">
        <f t="shared" si="9"/>
        <v>2854.6792382106823</v>
      </c>
      <c r="J15" s="6">
        <f t="shared" si="9"/>
        <v>3091.23831103694</v>
      </c>
      <c r="K15" s="6">
        <f t="shared" si="9"/>
        <v>3305.386435940556</v>
      </c>
      <c r="L15" s="6">
        <f t="shared" si="9"/>
        <v>3497.1236129215285</v>
      </c>
      <c r="M15" s="6">
        <f t="shared" si="9"/>
        <v>3666.449841979858</v>
      </c>
      <c r="N15" s="6">
        <f t="shared" si="9"/>
        <v>3813.3651231155445</v>
      </c>
      <c r="O15" s="6">
        <f t="shared" si="9"/>
        <v>3937.8694563285912</v>
      </c>
      <c r="P15" s="6">
        <f t="shared" si="9"/>
        <v>4039.9628416189935</v>
      </c>
      <c r="Q15" s="6">
        <f t="shared" si="9"/>
        <v>4119.6452789867535</v>
      </c>
      <c r="R15" s="6">
        <f t="shared" si="9"/>
        <v>4176.916768431871</v>
      </c>
      <c r="S15" s="6">
        <f t="shared" si="9"/>
        <v>4211.7773099543465</v>
      </c>
      <c r="T15" s="6">
        <f t="shared" si="9"/>
        <v>4224.2269035541785</v>
      </c>
      <c r="U15" s="6">
        <f t="shared" si="9"/>
        <v>4214.265549231368</v>
      </c>
      <c r="V15" s="6">
        <f t="shared" si="9"/>
        <v>4181.893246985916</v>
      </c>
      <c r="W15" s="6">
        <f t="shared" si="9"/>
        <v>4049.915798727084</v>
      </c>
      <c r="X15" s="6">
        <f t="shared" si="9"/>
        <v>3683.867516919017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5.75">
      <c r="A16" s="1" t="s">
        <v>18</v>
      </c>
      <c r="B16" s="6">
        <f aca="true" t="shared" si="10" ref="B16:X16">B7*0.005</f>
        <v>0</v>
      </c>
      <c r="C16" s="6">
        <f t="shared" si="10"/>
        <v>43.264247270315046</v>
      </c>
      <c r="D16" s="6">
        <f t="shared" si="10"/>
        <v>95.40854680283981</v>
      </c>
      <c r="E16" s="6">
        <f t="shared" si="10"/>
        <v>120.3095334056591</v>
      </c>
      <c r="F16" s="6">
        <f t="shared" si="10"/>
        <v>143.60973801400394</v>
      </c>
      <c r="G16" s="6">
        <f t="shared" si="10"/>
        <v>165.30916062787426</v>
      </c>
      <c r="H16" s="6">
        <f t="shared" si="10"/>
        <v>185.40780124727016</v>
      </c>
      <c r="I16" s="6">
        <f t="shared" si="10"/>
        <v>203.90565987219162</v>
      </c>
      <c r="J16" s="6">
        <f t="shared" si="10"/>
        <v>220.8027365026386</v>
      </c>
      <c r="K16" s="6">
        <f t="shared" si="10"/>
        <v>236.09903113861114</v>
      </c>
      <c r="L16" s="6">
        <f t="shared" si="10"/>
        <v>249.79454378010917</v>
      </c>
      <c r="M16" s="6">
        <f t="shared" si="10"/>
        <v>261.8892744271327</v>
      </c>
      <c r="N16" s="6">
        <f t="shared" si="10"/>
        <v>272.3832230796818</v>
      </c>
      <c r="O16" s="6">
        <f t="shared" si="10"/>
        <v>281.2763897377566</v>
      </c>
      <c r="P16" s="6">
        <f t="shared" si="10"/>
        <v>288.56877440135673</v>
      </c>
      <c r="Q16" s="6">
        <f t="shared" si="10"/>
        <v>294.2603770704824</v>
      </c>
      <c r="R16" s="6">
        <f t="shared" si="10"/>
        <v>298.3511977451336</v>
      </c>
      <c r="S16" s="6">
        <f t="shared" si="10"/>
        <v>300.8412364253105</v>
      </c>
      <c r="T16" s="6">
        <f t="shared" si="10"/>
        <v>301.7304931110128</v>
      </c>
      <c r="U16" s="6">
        <f t="shared" si="10"/>
        <v>301.0189678022406</v>
      </c>
      <c r="V16" s="6">
        <f t="shared" si="10"/>
        <v>298.70666049899404</v>
      </c>
      <c r="W16" s="6">
        <f t="shared" si="10"/>
        <v>289.27969990907746</v>
      </c>
      <c r="X16" s="6">
        <f t="shared" si="10"/>
        <v>263.1333940656441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31.5">
      <c r="A17" s="9" t="s">
        <v>19</v>
      </c>
      <c r="B17" s="6">
        <f aca="true" t="shared" si="11" ref="B17:X17">B7*0.15</f>
        <v>0</v>
      </c>
      <c r="C17" s="6">
        <f t="shared" si="11"/>
        <v>1297.9274181094513</v>
      </c>
      <c r="D17" s="6">
        <f t="shared" si="11"/>
        <v>2862.2564040851944</v>
      </c>
      <c r="E17" s="6">
        <f t="shared" si="11"/>
        <v>3609.286002169773</v>
      </c>
      <c r="F17" s="6">
        <f t="shared" si="11"/>
        <v>4308.292140420118</v>
      </c>
      <c r="G17" s="6">
        <f t="shared" si="11"/>
        <v>4959.2748188362275</v>
      </c>
      <c r="H17" s="6">
        <f t="shared" si="11"/>
        <v>5562.234037418104</v>
      </c>
      <c r="I17" s="6">
        <f t="shared" si="11"/>
        <v>6117.169796165748</v>
      </c>
      <c r="J17" s="6">
        <f t="shared" si="11"/>
        <v>6624.082095079158</v>
      </c>
      <c r="K17" s="6">
        <f t="shared" si="11"/>
        <v>7082.970934158334</v>
      </c>
      <c r="L17" s="6">
        <f t="shared" si="11"/>
        <v>7493.836313403274</v>
      </c>
      <c r="M17" s="6">
        <f t="shared" si="11"/>
        <v>7856.678232813981</v>
      </c>
      <c r="N17" s="6">
        <f t="shared" si="11"/>
        <v>8171.496692390453</v>
      </c>
      <c r="O17" s="6">
        <f t="shared" si="11"/>
        <v>8438.291692132696</v>
      </c>
      <c r="P17" s="6">
        <f t="shared" si="11"/>
        <v>8657.0632320407</v>
      </c>
      <c r="Q17" s="6">
        <f t="shared" si="11"/>
        <v>8827.81131211447</v>
      </c>
      <c r="R17" s="6">
        <f t="shared" si="11"/>
        <v>8950.535932354009</v>
      </c>
      <c r="S17" s="6">
        <f t="shared" si="11"/>
        <v>9025.237092759315</v>
      </c>
      <c r="T17" s="6">
        <f t="shared" si="11"/>
        <v>9051.914793330383</v>
      </c>
      <c r="U17" s="6">
        <f t="shared" si="11"/>
        <v>9030.569034067217</v>
      </c>
      <c r="V17" s="6">
        <f t="shared" si="11"/>
        <v>8961.199814969821</v>
      </c>
      <c r="W17" s="6">
        <f t="shared" si="11"/>
        <v>8678.390997272323</v>
      </c>
      <c r="X17" s="6">
        <f t="shared" si="11"/>
        <v>7894.001821969323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5.75">
      <c r="A18" s="4" t="s">
        <v>0</v>
      </c>
      <c r="B18" s="18">
        <f aca="true" t="shared" si="12" ref="B18:X18">SUM(B8:B17)</f>
        <v>5744</v>
      </c>
      <c r="C18" s="18">
        <f t="shared" si="12"/>
        <v>10672.281357302372</v>
      </c>
      <c r="D18" s="18">
        <f t="shared" si="12"/>
        <v>16591.96863765518</v>
      </c>
      <c r="E18" s="18">
        <f t="shared" si="12"/>
        <v>19419.080452641363</v>
      </c>
      <c r="F18" s="18">
        <f t="shared" si="12"/>
        <v>22064.770308253777</v>
      </c>
      <c r="G18" s="18">
        <f t="shared" si="12"/>
        <v>24529.038204492415</v>
      </c>
      <c r="H18" s="18">
        <f t="shared" si="12"/>
        <v>26811.884141357285</v>
      </c>
      <c r="I18" s="18">
        <f t="shared" si="12"/>
        <v>28913.30811884838</v>
      </c>
      <c r="J18" s="18">
        <f t="shared" si="12"/>
        <v>30833.310136965705</v>
      </c>
      <c r="K18" s="18">
        <f t="shared" si="12"/>
        <v>32571.89019570926</v>
      </c>
      <c r="L18" s="18">
        <f t="shared" si="12"/>
        <v>34129.04829507905</v>
      </c>
      <c r="M18" s="18">
        <f t="shared" si="12"/>
        <v>35504.78443507504</v>
      </c>
      <c r="N18" s="18">
        <f t="shared" si="12"/>
        <v>36699.09861569727</v>
      </c>
      <c r="O18" s="18">
        <f t="shared" si="12"/>
        <v>37711.99083694574</v>
      </c>
      <c r="P18" s="18">
        <f t="shared" si="12"/>
        <v>38543.46109882043</v>
      </c>
      <c r="Q18" s="18">
        <f t="shared" si="12"/>
        <v>39193.50940132134</v>
      </c>
      <c r="R18" s="18">
        <f t="shared" si="12"/>
        <v>39662.135744448475</v>
      </c>
      <c r="S18" s="18">
        <f t="shared" si="12"/>
        <v>39949.34012820185</v>
      </c>
      <c r="T18" s="18">
        <f t="shared" si="12"/>
        <v>40055.12255258145</v>
      </c>
      <c r="U18" s="18">
        <f t="shared" si="12"/>
        <v>39979.48301758727</v>
      </c>
      <c r="V18" s="18">
        <f t="shared" si="12"/>
        <v>39722.421523219324</v>
      </c>
      <c r="W18" s="18">
        <f t="shared" si="12"/>
        <v>38664.03265636211</v>
      </c>
      <c r="X18" s="18">
        <f t="shared" si="12"/>
        <v>35715.784660773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5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24" ht="15.75">
      <c r="A20" s="11" t="s">
        <v>7</v>
      </c>
      <c r="B20" s="20">
        <f aca="true" t="shared" si="13" ref="B20:X20">B7-B18</f>
        <v>-5744</v>
      </c>
      <c r="C20" s="20">
        <f t="shared" si="13"/>
        <v>-2019.4319032393632</v>
      </c>
      <c r="D20" s="20">
        <f t="shared" si="13"/>
        <v>2489.740722912782</v>
      </c>
      <c r="E20" s="20">
        <f t="shared" si="13"/>
        <v>4642.826228490456</v>
      </c>
      <c r="F20" s="20">
        <f t="shared" si="13"/>
        <v>6657.1772945470075</v>
      </c>
      <c r="G20" s="20">
        <f t="shared" si="13"/>
        <v>8532.793921082437</v>
      </c>
      <c r="H20" s="20">
        <f t="shared" si="13"/>
        <v>10269.676108096744</v>
      </c>
      <c r="I20" s="20">
        <f t="shared" si="13"/>
        <v>11867.82385558994</v>
      </c>
      <c r="J20" s="20">
        <f t="shared" si="13"/>
        <v>13327.237163562011</v>
      </c>
      <c r="K20" s="20">
        <f t="shared" si="13"/>
        <v>14647.916032012967</v>
      </c>
      <c r="L20" s="20">
        <f t="shared" si="13"/>
        <v>15829.860460942786</v>
      </c>
      <c r="M20" s="20">
        <f t="shared" si="13"/>
        <v>16873.0704503515</v>
      </c>
      <c r="N20" s="20">
        <f t="shared" si="13"/>
        <v>17777.546000239083</v>
      </c>
      <c r="O20" s="20">
        <f t="shared" si="13"/>
        <v>18543.287110605568</v>
      </c>
      <c r="P20" s="20">
        <f t="shared" si="13"/>
        <v>19170.293781450913</v>
      </c>
      <c r="Q20" s="20">
        <f t="shared" si="13"/>
        <v>19658.56601277514</v>
      </c>
      <c r="R20" s="20">
        <f t="shared" si="13"/>
        <v>20008.103804578248</v>
      </c>
      <c r="S20" s="20">
        <f t="shared" si="13"/>
        <v>20218.907156860245</v>
      </c>
      <c r="T20" s="20">
        <f t="shared" si="13"/>
        <v>20290.9760696211</v>
      </c>
      <c r="U20" s="20">
        <f t="shared" si="13"/>
        <v>20224.310542860847</v>
      </c>
      <c r="V20" s="20">
        <f t="shared" si="13"/>
        <v>20018.91057657948</v>
      </c>
      <c r="W20" s="20">
        <f t="shared" si="13"/>
        <v>19191.90732545338</v>
      </c>
      <c r="X20" s="20">
        <f t="shared" si="13"/>
        <v>16910.894152355817</v>
      </c>
    </row>
    <row r="21" spans="1:24" ht="15.75">
      <c r="A21" s="15" t="s">
        <v>11</v>
      </c>
      <c r="B21" s="19">
        <v>333</v>
      </c>
      <c r="C21" s="19">
        <v>333</v>
      </c>
      <c r="D21" s="19">
        <v>333</v>
      </c>
      <c r="E21" s="19">
        <v>333</v>
      </c>
      <c r="F21" s="19">
        <v>333</v>
      </c>
      <c r="G21" s="19">
        <v>333</v>
      </c>
      <c r="H21" s="19">
        <v>333</v>
      </c>
      <c r="I21" s="19">
        <v>333</v>
      </c>
      <c r="J21" s="19">
        <v>333</v>
      </c>
      <c r="K21" s="19">
        <v>333</v>
      </c>
      <c r="L21" s="19">
        <v>333</v>
      </c>
      <c r="M21" s="19">
        <v>333</v>
      </c>
      <c r="N21" s="19">
        <v>333</v>
      </c>
      <c r="O21" s="19">
        <v>333</v>
      </c>
      <c r="P21" s="19">
        <v>333</v>
      </c>
      <c r="Q21" s="19">
        <v>333</v>
      </c>
      <c r="R21" s="19">
        <v>333</v>
      </c>
      <c r="S21" s="19">
        <v>333</v>
      </c>
      <c r="T21" s="19">
        <v>333</v>
      </c>
      <c r="U21" s="19">
        <v>333</v>
      </c>
      <c r="V21" s="19">
        <v>333</v>
      </c>
      <c r="W21" s="19">
        <v>333</v>
      </c>
      <c r="X21" s="19">
        <v>333</v>
      </c>
    </row>
    <row r="22" spans="1:24" ht="15.75">
      <c r="A22" s="16" t="s">
        <v>12</v>
      </c>
      <c r="B22" s="19">
        <f aca="true" t="shared" si="14" ref="B22:X22">B20-B21</f>
        <v>-6077</v>
      </c>
      <c r="C22" s="19">
        <f t="shared" si="14"/>
        <v>-2352.4319032393632</v>
      </c>
      <c r="D22" s="19">
        <f t="shared" si="14"/>
        <v>2156.740722912782</v>
      </c>
      <c r="E22" s="19">
        <f t="shared" si="14"/>
        <v>4309.826228490456</v>
      </c>
      <c r="F22" s="19">
        <f t="shared" si="14"/>
        <v>6324.1772945470075</v>
      </c>
      <c r="G22" s="19">
        <f t="shared" si="14"/>
        <v>8199.793921082437</v>
      </c>
      <c r="H22" s="19">
        <f t="shared" si="14"/>
        <v>9936.676108096744</v>
      </c>
      <c r="I22" s="19">
        <f t="shared" si="14"/>
        <v>11534.82385558994</v>
      </c>
      <c r="J22" s="19">
        <f t="shared" si="14"/>
        <v>12994.237163562011</v>
      </c>
      <c r="K22" s="19">
        <f t="shared" si="14"/>
        <v>14314.916032012967</v>
      </c>
      <c r="L22" s="19">
        <f t="shared" si="14"/>
        <v>15496.860460942786</v>
      </c>
      <c r="M22" s="19">
        <f t="shared" si="14"/>
        <v>16540.0704503515</v>
      </c>
      <c r="N22" s="19">
        <f t="shared" si="14"/>
        <v>17444.546000239083</v>
      </c>
      <c r="O22" s="19">
        <f t="shared" si="14"/>
        <v>18210.287110605568</v>
      </c>
      <c r="P22" s="19">
        <f t="shared" si="14"/>
        <v>18837.293781450913</v>
      </c>
      <c r="Q22" s="19">
        <f t="shared" si="14"/>
        <v>19325.56601277514</v>
      </c>
      <c r="R22" s="19">
        <f t="shared" si="14"/>
        <v>19675.103804578248</v>
      </c>
      <c r="S22" s="19">
        <f t="shared" si="14"/>
        <v>19885.907156860245</v>
      </c>
      <c r="T22" s="19">
        <f t="shared" si="14"/>
        <v>19957.9760696211</v>
      </c>
      <c r="U22" s="19">
        <f t="shared" si="14"/>
        <v>19891.310542860847</v>
      </c>
      <c r="V22" s="19">
        <f t="shared" si="14"/>
        <v>19685.91057657948</v>
      </c>
      <c r="W22" s="19">
        <f t="shared" si="14"/>
        <v>18858.90732545338</v>
      </c>
      <c r="X22" s="19">
        <f t="shared" si="14"/>
        <v>16577.894152355817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2"/>
  <sheetViews>
    <sheetView workbookViewId="0" topLeftCell="A1">
      <selection activeCell="B3" sqref="B3:X3"/>
    </sheetView>
  </sheetViews>
  <sheetFormatPr defaultColWidth="9.140625" defaultRowHeight="12.75"/>
  <cols>
    <col min="1" max="1" width="36.28125" style="0" bestFit="1" customWidth="1"/>
    <col min="2" max="2" width="9.57421875" style="0" bestFit="1" customWidth="1"/>
    <col min="3" max="18" width="9.7109375" style="0" bestFit="1" customWidth="1"/>
    <col min="19" max="24" width="10.8515625" style="0" bestFit="1" customWidth="1"/>
  </cols>
  <sheetData>
    <row r="1" spans="1:38" ht="18.75">
      <c r="A1" s="12" t="s">
        <v>21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>
      <c r="A2" s="1" t="s">
        <v>8</v>
      </c>
      <c r="B2" s="13">
        <f>C2-0.5</f>
        <v>0.49999999999999933</v>
      </c>
      <c r="C2" s="13">
        <f>D2-0.2</f>
        <v>0.9999999999999993</v>
      </c>
      <c r="D2" s="13">
        <f aca="true" t="shared" si="0" ref="D2:K2">E2-0.1</f>
        <v>1.1999999999999993</v>
      </c>
      <c r="E2" s="13">
        <f t="shared" si="0"/>
        <v>1.2999999999999994</v>
      </c>
      <c r="F2" s="13">
        <f t="shared" si="0"/>
        <v>1.3999999999999995</v>
      </c>
      <c r="G2" s="13">
        <f t="shared" si="0"/>
        <v>1.4999999999999996</v>
      </c>
      <c r="H2" s="13">
        <f t="shared" si="0"/>
        <v>1.5999999999999996</v>
      </c>
      <c r="I2" s="13">
        <f t="shared" si="0"/>
        <v>1.6999999999999997</v>
      </c>
      <c r="J2" s="13">
        <f t="shared" si="0"/>
        <v>1.7999999999999998</v>
      </c>
      <c r="K2" s="13">
        <f t="shared" si="0"/>
        <v>1.9</v>
      </c>
      <c r="L2" s="13">
        <v>2</v>
      </c>
      <c r="M2" s="13">
        <f aca="true" t="shared" si="1" ref="M2:V2">L2+0.1</f>
        <v>2.1</v>
      </c>
      <c r="N2" s="13">
        <f t="shared" si="1"/>
        <v>2.2</v>
      </c>
      <c r="O2" s="13">
        <f t="shared" si="1"/>
        <v>2.3000000000000003</v>
      </c>
      <c r="P2" s="13">
        <f t="shared" si="1"/>
        <v>2.4000000000000004</v>
      </c>
      <c r="Q2" s="13">
        <f t="shared" si="1"/>
        <v>2.5000000000000004</v>
      </c>
      <c r="R2" s="13">
        <f t="shared" si="1"/>
        <v>2.6000000000000005</v>
      </c>
      <c r="S2" s="13">
        <f t="shared" si="1"/>
        <v>2.7000000000000006</v>
      </c>
      <c r="T2" s="13">
        <f t="shared" si="1"/>
        <v>2.8000000000000007</v>
      </c>
      <c r="U2" s="13">
        <f t="shared" si="1"/>
        <v>2.900000000000001</v>
      </c>
      <c r="V2" s="13">
        <f t="shared" si="1"/>
        <v>3.000000000000001</v>
      </c>
      <c r="W2" s="13">
        <f>V2+0.2</f>
        <v>3.200000000000001</v>
      </c>
      <c r="X2" s="14">
        <f>W2+0.3</f>
        <v>3.500000000000001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5.75">
      <c r="A3" s="1" t="s">
        <v>10</v>
      </c>
      <c r="B3" s="6">
        <v>0</v>
      </c>
      <c r="C3" s="6">
        <v>4.195474916501611</v>
      </c>
      <c r="D3" s="6">
        <v>9.582439279380077</v>
      </c>
      <c r="E3" s="6">
        <v>12.084384102866725</v>
      </c>
      <c r="F3" s="6">
        <v>14.427540077666961</v>
      </c>
      <c r="G3" s="6">
        <v>16.611907203780785</v>
      </c>
      <c r="H3" s="6">
        <v>18.63748548120818</v>
      </c>
      <c r="I3" s="6">
        <v>20.504274909949174</v>
      </c>
      <c r="J3" s="6">
        <v>22.21227549000376</v>
      </c>
      <c r="K3" s="6">
        <v>23.76148722137192</v>
      </c>
      <c r="L3" s="6">
        <v>25.151910104053666</v>
      </c>
      <c r="M3" s="6">
        <v>26.383544138049</v>
      </c>
      <c r="N3" s="6">
        <v>27.45638932335793</v>
      </c>
      <c r="O3" s="6">
        <v>28.370445659980433</v>
      </c>
      <c r="P3" s="6">
        <v>29.12571314791653</v>
      </c>
      <c r="Q3" s="6">
        <v>29.722191787166206</v>
      </c>
      <c r="R3" s="6">
        <v>30.159881577729468</v>
      </c>
      <c r="S3" s="6">
        <v>30.43878251960632</v>
      </c>
      <c r="T3" s="6">
        <v>30.55889461279676</v>
      </c>
      <c r="U3" s="6">
        <v>30.520217857300782</v>
      </c>
      <c r="V3" s="6">
        <v>30.322752253118384</v>
      </c>
      <c r="W3" s="6">
        <v>29.45145449869436</v>
      </c>
      <c r="X3" s="6">
        <v>26.95359150191022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5.75">
      <c r="A4" s="1" t="s">
        <v>9</v>
      </c>
      <c r="B4" s="6">
        <f aca="true" t="shared" si="2" ref="B4:X4">1000*B3/0.5</f>
        <v>0</v>
      </c>
      <c r="C4" s="6">
        <f t="shared" si="2"/>
        <v>8390.949833003222</v>
      </c>
      <c r="D4" s="6">
        <f t="shared" si="2"/>
        <v>19164.878558760156</v>
      </c>
      <c r="E4" s="6">
        <f t="shared" si="2"/>
        <v>24168.76820573345</v>
      </c>
      <c r="F4" s="6">
        <f t="shared" si="2"/>
        <v>28855.080155333922</v>
      </c>
      <c r="G4" s="6">
        <f t="shared" si="2"/>
        <v>33223.81440756157</v>
      </c>
      <c r="H4" s="6">
        <f t="shared" si="2"/>
        <v>37274.97096241636</v>
      </c>
      <c r="I4" s="6">
        <f t="shared" si="2"/>
        <v>41008.54981989835</v>
      </c>
      <c r="J4" s="6">
        <f t="shared" si="2"/>
        <v>44424.550980007516</v>
      </c>
      <c r="K4" s="6">
        <f t="shared" si="2"/>
        <v>47522.974442743835</v>
      </c>
      <c r="L4" s="6">
        <f t="shared" si="2"/>
        <v>50303.82020810733</v>
      </c>
      <c r="M4" s="6">
        <f t="shared" si="2"/>
        <v>52767.088276098</v>
      </c>
      <c r="N4" s="6">
        <f t="shared" si="2"/>
        <v>54912.77864671586</v>
      </c>
      <c r="O4" s="6">
        <f t="shared" si="2"/>
        <v>56740.891319960865</v>
      </c>
      <c r="P4" s="6">
        <f t="shared" si="2"/>
        <v>58251.426295833066</v>
      </c>
      <c r="Q4" s="6">
        <f t="shared" si="2"/>
        <v>59444.383574332416</v>
      </c>
      <c r="R4" s="6">
        <f t="shared" si="2"/>
        <v>60319.76315545894</v>
      </c>
      <c r="S4" s="6">
        <f t="shared" si="2"/>
        <v>60877.56503921264</v>
      </c>
      <c r="T4" s="6">
        <f t="shared" si="2"/>
        <v>61117.78922559352</v>
      </c>
      <c r="U4" s="6">
        <f t="shared" si="2"/>
        <v>61040.43571460156</v>
      </c>
      <c r="V4" s="6">
        <f t="shared" si="2"/>
        <v>60645.50450623677</v>
      </c>
      <c r="W4" s="6">
        <f t="shared" si="2"/>
        <v>58902.908997388724</v>
      </c>
      <c r="X4" s="6">
        <f t="shared" si="2"/>
        <v>53907.18300382044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5.75">
      <c r="A5" s="1" t="s">
        <v>2</v>
      </c>
      <c r="B5" s="6">
        <v>12</v>
      </c>
      <c r="C5" s="6">
        <v>12</v>
      </c>
      <c r="D5" s="6">
        <v>12</v>
      </c>
      <c r="E5" s="6">
        <v>12</v>
      </c>
      <c r="F5" s="6">
        <v>12</v>
      </c>
      <c r="G5" s="6">
        <v>12</v>
      </c>
      <c r="H5" s="6">
        <v>12</v>
      </c>
      <c r="I5" s="6">
        <v>12</v>
      </c>
      <c r="J5" s="6">
        <v>12</v>
      </c>
      <c r="K5" s="6">
        <v>12</v>
      </c>
      <c r="L5" s="6">
        <v>12</v>
      </c>
      <c r="M5" s="6">
        <v>12</v>
      </c>
      <c r="N5" s="6">
        <v>12</v>
      </c>
      <c r="O5" s="6">
        <v>12</v>
      </c>
      <c r="P5" s="6">
        <v>12</v>
      </c>
      <c r="Q5" s="6">
        <v>12</v>
      </c>
      <c r="R5" s="6">
        <v>12</v>
      </c>
      <c r="S5" s="6">
        <v>12</v>
      </c>
      <c r="T5" s="6">
        <v>12</v>
      </c>
      <c r="U5" s="6">
        <v>12</v>
      </c>
      <c r="V5" s="6">
        <v>12</v>
      </c>
      <c r="W5" s="6">
        <v>12</v>
      </c>
      <c r="X5" s="6">
        <v>12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5.75">
      <c r="A6" s="1" t="s">
        <v>1</v>
      </c>
      <c r="B6" s="6">
        <f aca="true" t="shared" si="3" ref="B6:X6">B4/12</f>
        <v>0</v>
      </c>
      <c r="C6" s="6">
        <f t="shared" si="3"/>
        <v>699.2458194169352</v>
      </c>
      <c r="D6" s="6">
        <f t="shared" si="3"/>
        <v>1597.073213230013</v>
      </c>
      <c r="E6" s="6">
        <f t="shared" si="3"/>
        <v>2014.064017144454</v>
      </c>
      <c r="F6" s="6">
        <f t="shared" si="3"/>
        <v>2404.5900129444935</v>
      </c>
      <c r="G6" s="6">
        <f t="shared" si="3"/>
        <v>2768.651200630131</v>
      </c>
      <c r="H6" s="6">
        <f t="shared" si="3"/>
        <v>3106.2475802013632</v>
      </c>
      <c r="I6" s="6">
        <f t="shared" si="3"/>
        <v>3417.3791516581955</v>
      </c>
      <c r="J6" s="6">
        <f t="shared" si="3"/>
        <v>3702.0459150006263</v>
      </c>
      <c r="K6" s="6">
        <f t="shared" si="3"/>
        <v>3960.247870228653</v>
      </c>
      <c r="L6" s="6">
        <f t="shared" si="3"/>
        <v>4191.985017342277</v>
      </c>
      <c r="M6" s="6">
        <f t="shared" si="3"/>
        <v>4397.2573563415</v>
      </c>
      <c r="N6" s="6">
        <f t="shared" si="3"/>
        <v>4576.064887226322</v>
      </c>
      <c r="O6" s="6">
        <f t="shared" si="3"/>
        <v>4728.407609996739</v>
      </c>
      <c r="P6" s="6">
        <f t="shared" si="3"/>
        <v>4854.285524652755</v>
      </c>
      <c r="Q6" s="6">
        <f t="shared" si="3"/>
        <v>4953.698631194368</v>
      </c>
      <c r="R6" s="6">
        <f t="shared" si="3"/>
        <v>5026.646929621578</v>
      </c>
      <c r="S6" s="6">
        <f t="shared" si="3"/>
        <v>5073.130419934387</v>
      </c>
      <c r="T6" s="6">
        <f t="shared" si="3"/>
        <v>5093.149102132794</v>
      </c>
      <c r="U6" s="6">
        <f t="shared" si="3"/>
        <v>5086.702976216797</v>
      </c>
      <c r="V6" s="6">
        <f t="shared" si="3"/>
        <v>5053.792042186397</v>
      </c>
      <c r="W6" s="6">
        <f t="shared" si="3"/>
        <v>4908.575749782393</v>
      </c>
      <c r="X6" s="6">
        <f t="shared" si="3"/>
        <v>4492.26525031837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>
      <c r="A7" s="1" t="s">
        <v>5</v>
      </c>
      <c r="B7" s="6">
        <f aca="true" t="shared" si="4" ref="B7:X7">B$6*12</f>
        <v>0</v>
      </c>
      <c r="C7" s="6">
        <f t="shared" si="4"/>
        <v>8390.949833003222</v>
      </c>
      <c r="D7" s="6">
        <f t="shared" si="4"/>
        <v>19164.878558760156</v>
      </c>
      <c r="E7" s="6">
        <f t="shared" si="4"/>
        <v>24168.76820573345</v>
      </c>
      <c r="F7" s="6">
        <f t="shared" si="4"/>
        <v>28855.080155333922</v>
      </c>
      <c r="G7" s="6">
        <f t="shared" si="4"/>
        <v>33223.81440756157</v>
      </c>
      <c r="H7" s="6">
        <f t="shared" si="4"/>
        <v>37274.97096241636</v>
      </c>
      <c r="I7" s="6">
        <f t="shared" si="4"/>
        <v>41008.54981989835</v>
      </c>
      <c r="J7" s="6">
        <f t="shared" si="4"/>
        <v>44424.550980007516</v>
      </c>
      <c r="K7" s="6">
        <f t="shared" si="4"/>
        <v>47522.974442743835</v>
      </c>
      <c r="L7" s="6">
        <f t="shared" si="4"/>
        <v>50303.820208107325</v>
      </c>
      <c r="M7" s="6">
        <f t="shared" si="4"/>
        <v>52767.088276098</v>
      </c>
      <c r="N7" s="6">
        <f t="shared" si="4"/>
        <v>54912.77864671586</v>
      </c>
      <c r="O7" s="6">
        <f t="shared" si="4"/>
        <v>56740.891319960865</v>
      </c>
      <c r="P7" s="6">
        <f t="shared" si="4"/>
        <v>58251.426295833066</v>
      </c>
      <c r="Q7" s="6">
        <f t="shared" si="4"/>
        <v>59444.383574332416</v>
      </c>
      <c r="R7" s="6">
        <f t="shared" si="4"/>
        <v>60319.76315545894</v>
      </c>
      <c r="S7" s="6">
        <f t="shared" si="4"/>
        <v>60877.56503921264</v>
      </c>
      <c r="T7" s="6">
        <f t="shared" si="4"/>
        <v>61117.78922559353</v>
      </c>
      <c r="U7" s="6">
        <f t="shared" si="4"/>
        <v>61040.43571460156</v>
      </c>
      <c r="V7" s="6">
        <f t="shared" si="4"/>
        <v>60645.50450623677</v>
      </c>
      <c r="W7" s="6">
        <f t="shared" si="4"/>
        <v>58902.90899738872</v>
      </c>
      <c r="X7" s="6">
        <f t="shared" si="4"/>
        <v>53907.183003820435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5.75">
      <c r="A8" s="1" t="s">
        <v>6</v>
      </c>
      <c r="B8" s="6">
        <v>5719</v>
      </c>
      <c r="C8" s="6">
        <v>5719</v>
      </c>
      <c r="D8" s="6">
        <v>5719</v>
      </c>
      <c r="E8" s="6">
        <v>5719</v>
      </c>
      <c r="F8" s="6">
        <v>5719</v>
      </c>
      <c r="G8" s="6">
        <v>5719</v>
      </c>
      <c r="H8" s="6">
        <v>5719</v>
      </c>
      <c r="I8" s="6">
        <v>5719</v>
      </c>
      <c r="J8" s="6">
        <v>5719</v>
      </c>
      <c r="K8" s="6">
        <v>5719</v>
      </c>
      <c r="L8" s="6">
        <v>5719</v>
      </c>
      <c r="M8" s="6">
        <v>5719</v>
      </c>
      <c r="N8" s="6">
        <v>5719</v>
      </c>
      <c r="O8" s="6">
        <v>5719</v>
      </c>
      <c r="P8" s="6">
        <v>5719</v>
      </c>
      <c r="Q8" s="6">
        <v>5719</v>
      </c>
      <c r="R8" s="6">
        <v>5719</v>
      </c>
      <c r="S8" s="6">
        <v>5719</v>
      </c>
      <c r="T8" s="6">
        <v>5719</v>
      </c>
      <c r="U8" s="6">
        <v>5719</v>
      </c>
      <c r="V8" s="6">
        <v>5719</v>
      </c>
      <c r="W8" s="6">
        <v>5719</v>
      </c>
      <c r="X8" s="6">
        <v>5719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5.75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63.75" customHeight="1">
      <c r="A10" s="7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.75">
      <c r="A11" s="8" t="s">
        <v>14</v>
      </c>
      <c r="B11" s="17">
        <f aca="true" t="shared" si="5" ref="B11:X11">50*B2</f>
        <v>24.999999999999968</v>
      </c>
      <c r="C11" s="17">
        <f t="shared" si="5"/>
        <v>49.999999999999964</v>
      </c>
      <c r="D11" s="17">
        <f t="shared" si="5"/>
        <v>59.999999999999964</v>
      </c>
      <c r="E11" s="17">
        <f t="shared" si="5"/>
        <v>64.99999999999997</v>
      </c>
      <c r="F11" s="17">
        <f t="shared" si="5"/>
        <v>69.99999999999997</v>
      </c>
      <c r="G11" s="17">
        <f t="shared" si="5"/>
        <v>74.99999999999997</v>
      </c>
      <c r="H11" s="17">
        <f t="shared" si="5"/>
        <v>79.99999999999999</v>
      </c>
      <c r="I11" s="17">
        <f t="shared" si="5"/>
        <v>84.99999999999999</v>
      </c>
      <c r="J11" s="17">
        <f t="shared" si="5"/>
        <v>89.99999999999999</v>
      </c>
      <c r="K11" s="17">
        <f t="shared" si="5"/>
        <v>95</v>
      </c>
      <c r="L11" s="17">
        <f t="shared" si="5"/>
        <v>100</v>
      </c>
      <c r="M11" s="17">
        <f t="shared" si="5"/>
        <v>105</v>
      </c>
      <c r="N11" s="17">
        <f t="shared" si="5"/>
        <v>110.00000000000001</v>
      </c>
      <c r="O11" s="17">
        <f t="shared" si="5"/>
        <v>115.00000000000001</v>
      </c>
      <c r="P11" s="17">
        <f t="shared" si="5"/>
        <v>120.00000000000001</v>
      </c>
      <c r="Q11" s="17">
        <f t="shared" si="5"/>
        <v>125.00000000000003</v>
      </c>
      <c r="R11" s="17">
        <f t="shared" si="5"/>
        <v>130.00000000000003</v>
      </c>
      <c r="S11" s="17">
        <f t="shared" si="5"/>
        <v>135.00000000000003</v>
      </c>
      <c r="T11" s="17">
        <f t="shared" si="5"/>
        <v>140.00000000000003</v>
      </c>
      <c r="U11" s="17">
        <f t="shared" si="5"/>
        <v>145.00000000000003</v>
      </c>
      <c r="V11" s="17">
        <f t="shared" si="5"/>
        <v>150.00000000000006</v>
      </c>
      <c r="W11" s="17">
        <f t="shared" si="5"/>
        <v>160.00000000000006</v>
      </c>
      <c r="X11" s="17">
        <f t="shared" si="5"/>
        <v>175.00000000000006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5.75">
      <c r="A12" s="8" t="s">
        <v>20</v>
      </c>
      <c r="B12" s="6">
        <f aca="true" t="shared" si="6" ref="B12:X12">1.1*B6</f>
        <v>0</v>
      </c>
      <c r="C12" s="6">
        <f t="shared" si="6"/>
        <v>769.1704013586287</v>
      </c>
      <c r="D12" s="6">
        <f t="shared" si="6"/>
        <v>1756.7805345530144</v>
      </c>
      <c r="E12" s="6">
        <f t="shared" si="6"/>
        <v>2215.4704188589</v>
      </c>
      <c r="F12" s="6">
        <f t="shared" si="6"/>
        <v>2645.049014238943</v>
      </c>
      <c r="G12" s="6">
        <f t="shared" si="6"/>
        <v>3045.5163206931443</v>
      </c>
      <c r="H12" s="6">
        <f t="shared" si="6"/>
        <v>3416.8723382215</v>
      </c>
      <c r="I12" s="6">
        <f t="shared" si="6"/>
        <v>3759.117066824015</v>
      </c>
      <c r="J12" s="6">
        <f t="shared" si="6"/>
        <v>4072.2505065006894</v>
      </c>
      <c r="K12" s="6">
        <f t="shared" si="6"/>
        <v>4356.2726572515185</v>
      </c>
      <c r="L12" s="6">
        <f t="shared" si="6"/>
        <v>4611.183519076506</v>
      </c>
      <c r="M12" s="6">
        <f t="shared" si="6"/>
        <v>4836.9830919756505</v>
      </c>
      <c r="N12" s="6">
        <f t="shared" si="6"/>
        <v>5033.671375948955</v>
      </c>
      <c r="O12" s="6">
        <f t="shared" si="6"/>
        <v>5201.248370996413</v>
      </c>
      <c r="P12" s="6">
        <f t="shared" si="6"/>
        <v>5339.714077118031</v>
      </c>
      <c r="Q12" s="6">
        <f t="shared" si="6"/>
        <v>5449.068494313806</v>
      </c>
      <c r="R12" s="6">
        <f t="shared" si="6"/>
        <v>5529.311622583737</v>
      </c>
      <c r="S12" s="6">
        <f t="shared" si="6"/>
        <v>5580.443461927825</v>
      </c>
      <c r="T12" s="6">
        <f t="shared" si="6"/>
        <v>5602.464012346074</v>
      </c>
      <c r="U12" s="6">
        <f t="shared" si="6"/>
        <v>5595.373273838477</v>
      </c>
      <c r="V12" s="6">
        <f t="shared" si="6"/>
        <v>5559.171246405038</v>
      </c>
      <c r="W12" s="6">
        <f t="shared" si="6"/>
        <v>5399.433324760633</v>
      </c>
      <c r="X12" s="6">
        <f t="shared" si="6"/>
        <v>4941.491775350208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5.75">
      <c r="A13" s="1" t="s">
        <v>15</v>
      </c>
      <c r="B13" s="6">
        <f aca="true" t="shared" si="7" ref="B13:X13">2.5*B6</f>
        <v>0</v>
      </c>
      <c r="C13" s="6">
        <f t="shared" si="7"/>
        <v>1748.114548542338</v>
      </c>
      <c r="D13" s="6">
        <f t="shared" si="7"/>
        <v>3992.683033075032</v>
      </c>
      <c r="E13" s="6">
        <f t="shared" si="7"/>
        <v>5035.1600428611355</v>
      </c>
      <c r="F13" s="6">
        <f t="shared" si="7"/>
        <v>6011.475032361233</v>
      </c>
      <c r="G13" s="6">
        <f t="shared" si="7"/>
        <v>6921.628001575327</v>
      </c>
      <c r="H13" s="6">
        <f t="shared" si="7"/>
        <v>7765.618950503408</v>
      </c>
      <c r="I13" s="6">
        <f t="shared" si="7"/>
        <v>8543.44787914549</v>
      </c>
      <c r="J13" s="6">
        <f t="shared" si="7"/>
        <v>9255.114787501567</v>
      </c>
      <c r="K13" s="6">
        <f t="shared" si="7"/>
        <v>9900.619675571632</v>
      </c>
      <c r="L13" s="6">
        <f t="shared" si="7"/>
        <v>10479.962543355694</v>
      </c>
      <c r="M13" s="6">
        <f t="shared" si="7"/>
        <v>10993.14339085375</v>
      </c>
      <c r="N13" s="6">
        <f t="shared" si="7"/>
        <v>11440.162218065805</v>
      </c>
      <c r="O13" s="6">
        <f t="shared" si="7"/>
        <v>11821.019024991847</v>
      </c>
      <c r="P13" s="6">
        <f t="shared" si="7"/>
        <v>12135.713811631887</v>
      </c>
      <c r="Q13" s="6">
        <f t="shared" si="7"/>
        <v>12384.246577985921</v>
      </c>
      <c r="R13" s="6">
        <f t="shared" si="7"/>
        <v>12566.617324053947</v>
      </c>
      <c r="S13" s="6">
        <f t="shared" si="7"/>
        <v>12682.826049835967</v>
      </c>
      <c r="T13" s="6">
        <f t="shared" si="7"/>
        <v>12732.872755331984</v>
      </c>
      <c r="U13" s="6">
        <f t="shared" si="7"/>
        <v>12716.757440541991</v>
      </c>
      <c r="V13" s="6">
        <f t="shared" si="7"/>
        <v>12634.480105465993</v>
      </c>
      <c r="W13" s="6">
        <f t="shared" si="7"/>
        <v>12271.439374455984</v>
      </c>
      <c r="X13" s="6">
        <f t="shared" si="7"/>
        <v>11230.663125795925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5.75">
      <c r="A14" s="1" t="s">
        <v>16</v>
      </c>
      <c r="B14" s="6">
        <f aca="true" t="shared" si="8" ref="B14:X14">0.5*B6</f>
        <v>0</v>
      </c>
      <c r="C14" s="6">
        <f t="shared" si="8"/>
        <v>349.6229097084676</v>
      </c>
      <c r="D14" s="6">
        <f t="shared" si="8"/>
        <v>798.5366066150065</v>
      </c>
      <c r="E14" s="6">
        <f t="shared" si="8"/>
        <v>1007.032008572227</v>
      </c>
      <c r="F14" s="6">
        <f t="shared" si="8"/>
        <v>1202.2950064722468</v>
      </c>
      <c r="G14" s="6">
        <f t="shared" si="8"/>
        <v>1384.3256003150655</v>
      </c>
      <c r="H14" s="6">
        <f t="shared" si="8"/>
        <v>1553.1237901006816</v>
      </c>
      <c r="I14" s="6">
        <f t="shared" si="8"/>
        <v>1708.6895758290977</v>
      </c>
      <c r="J14" s="6">
        <f t="shared" si="8"/>
        <v>1851.0229575003132</v>
      </c>
      <c r="K14" s="6">
        <f t="shared" si="8"/>
        <v>1980.1239351143265</v>
      </c>
      <c r="L14" s="6">
        <f t="shared" si="8"/>
        <v>2095.9925086711387</v>
      </c>
      <c r="M14" s="6">
        <f t="shared" si="8"/>
        <v>2198.62867817075</v>
      </c>
      <c r="N14" s="6">
        <f t="shared" si="8"/>
        <v>2288.032443613161</v>
      </c>
      <c r="O14" s="6">
        <f t="shared" si="8"/>
        <v>2364.2038049983694</v>
      </c>
      <c r="P14" s="6">
        <f t="shared" si="8"/>
        <v>2427.1427623263776</v>
      </c>
      <c r="Q14" s="6">
        <f t="shared" si="8"/>
        <v>2476.849315597184</v>
      </c>
      <c r="R14" s="6">
        <f t="shared" si="8"/>
        <v>2513.323464810789</v>
      </c>
      <c r="S14" s="6">
        <f t="shared" si="8"/>
        <v>2536.5652099671934</v>
      </c>
      <c r="T14" s="6">
        <f t="shared" si="8"/>
        <v>2546.574551066397</v>
      </c>
      <c r="U14" s="6">
        <f t="shared" si="8"/>
        <v>2543.3514881083984</v>
      </c>
      <c r="V14" s="6">
        <f t="shared" si="8"/>
        <v>2526.8960210931987</v>
      </c>
      <c r="W14" s="6">
        <f t="shared" si="8"/>
        <v>2454.2878748911967</v>
      </c>
      <c r="X14" s="6">
        <f t="shared" si="8"/>
        <v>2246.132625159185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5.75">
      <c r="A15" s="9" t="s">
        <v>17</v>
      </c>
      <c r="B15" s="6">
        <f aca="true" t="shared" si="9" ref="B15:X15">0.84*B6</f>
        <v>0</v>
      </c>
      <c r="C15" s="6">
        <f t="shared" si="9"/>
        <v>587.3664883102256</v>
      </c>
      <c r="D15" s="6">
        <f t="shared" si="9"/>
        <v>1341.5414991132109</v>
      </c>
      <c r="E15" s="6">
        <f t="shared" si="9"/>
        <v>1691.8137744013413</v>
      </c>
      <c r="F15" s="6">
        <f t="shared" si="9"/>
        <v>2019.8556108733744</v>
      </c>
      <c r="G15" s="6">
        <f t="shared" si="9"/>
        <v>2325.66700852931</v>
      </c>
      <c r="H15" s="6">
        <f t="shared" si="9"/>
        <v>2609.247967369145</v>
      </c>
      <c r="I15" s="6">
        <f t="shared" si="9"/>
        <v>2870.598487392884</v>
      </c>
      <c r="J15" s="6">
        <f t="shared" si="9"/>
        <v>3109.718568600526</v>
      </c>
      <c r="K15" s="6">
        <f t="shared" si="9"/>
        <v>3326.6082109920685</v>
      </c>
      <c r="L15" s="6">
        <f t="shared" si="9"/>
        <v>3521.267414567513</v>
      </c>
      <c r="M15" s="6">
        <f t="shared" si="9"/>
        <v>3693.6961793268597</v>
      </c>
      <c r="N15" s="6">
        <f t="shared" si="9"/>
        <v>3843.89450527011</v>
      </c>
      <c r="O15" s="6">
        <f t="shared" si="9"/>
        <v>3971.8623923972605</v>
      </c>
      <c r="P15" s="6">
        <f t="shared" si="9"/>
        <v>4077.5998407083143</v>
      </c>
      <c r="Q15" s="6">
        <f t="shared" si="9"/>
        <v>4161.1068502032695</v>
      </c>
      <c r="R15" s="6">
        <f t="shared" si="9"/>
        <v>4222.383420882125</v>
      </c>
      <c r="S15" s="6">
        <f t="shared" si="9"/>
        <v>4261.429552744885</v>
      </c>
      <c r="T15" s="6">
        <f t="shared" si="9"/>
        <v>4278.245245791547</v>
      </c>
      <c r="U15" s="6">
        <f t="shared" si="9"/>
        <v>4272.830500022109</v>
      </c>
      <c r="V15" s="6">
        <f t="shared" si="9"/>
        <v>4245.185315436574</v>
      </c>
      <c r="W15" s="6">
        <f t="shared" si="9"/>
        <v>4123.203629817211</v>
      </c>
      <c r="X15" s="6">
        <f t="shared" si="9"/>
        <v>3773.5028102674305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5.75">
      <c r="A16" s="1" t="s">
        <v>18</v>
      </c>
      <c r="B16" s="6">
        <f aca="true" t="shared" si="10" ref="B16:X16">B7*0.005</f>
        <v>0</v>
      </c>
      <c r="C16" s="6">
        <f t="shared" si="10"/>
        <v>41.95474916501611</v>
      </c>
      <c r="D16" s="6">
        <f t="shared" si="10"/>
        <v>95.82439279380078</v>
      </c>
      <c r="E16" s="6">
        <f t="shared" si="10"/>
        <v>120.84384102866726</v>
      </c>
      <c r="F16" s="6">
        <f t="shared" si="10"/>
        <v>144.2754007766696</v>
      </c>
      <c r="G16" s="6">
        <f t="shared" si="10"/>
        <v>166.11907203780785</v>
      </c>
      <c r="H16" s="6">
        <f t="shared" si="10"/>
        <v>186.3748548120818</v>
      </c>
      <c r="I16" s="6">
        <f t="shared" si="10"/>
        <v>205.04274909949174</v>
      </c>
      <c r="J16" s="6">
        <f t="shared" si="10"/>
        <v>222.1227549000376</v>
      </c>
      <c r="K16" s="6">
        <f t="shared" si="10"/>
        <v>237.61487221371917</v>
      </c>
      <c r="L16" s="6">
        <f t="shared" si="10"/>
        <v>251.51910104053664</v>
      </c>
      <c r="M16" s="6">
        <f t="shared" si="10"/>
        <v>263.83544138049</v>
      </c>
      <c r="N16" s="6">
        <f t="shared" si="10"/>
        <v>274.5638932335793</v>
      </c>
      <c r="O16" s="6">
        <f t="shared" si="10"/>
        <v>283.70445659980436</v>
      </c>
      <c r="P16" s="6">
        <f t="shared" si="10"/>
        <v>291.2571314791653</v>
      </c>
      <c r="Q16" s="6">
        <f t="shared" si="10"/>
        <v>297.2219178716621</v>
      </c>
      <c r="R16" s="6">
        <f t="shared" si="10"/>
        <v>301.5988157772947</v>
      </c>
      <c r="S16" s="6">
        <f t="shared" si="10"/>
        <v>304.3878251960632</v>
      </c>
      <c r="T16" s="6">
        <f t="shared" si="10"/>
        <v>305.58894612796763</v>
      </c>
      <c r="U16" s="6">
        <f t="shared" si="10"/>
        <v>305.2021785730078</v>
      </c>
      <c r="V16" s="6">
        <f t="shared" si="10"/>
        <v>303.22752253118387</v>
      </c>
      <c r="W16" s="6">
        <f t="shared" si="10"/>
        <v>294.5145449869436</v>
      </c>
      <c r="X16" s="6">
        <f t="shared" si="10"/>
        <v>269.53591501910216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31.5">
      <c r="A17" s="9" t="s">
        <v>19</v>
      </c>
      <c r="B17" s="6">
        <f aca="true" t="shared" si="11" ref="B17:X17">B7*0.15</f>
        <v>0</v>
      </c>
      <c r="C17" s="6">
        <f t="shared" si="11"/>
        <v>1258.6424749504833</v>
      </c>
      <c r="D17" s="6">
        <f t="shared" si="11"/>
        <v>2874.7317838140234</v>
      </c>
      <c r="E17" s="6">
        <f t="shared" si="11"/>
        <v>3625.3152308600174</v>
      </c>
      <c r="F17" s="6">
        <f t="shared" si="11"/>
        <v>4328.262023300088</v>
      </c>
      <c r="G17" s="6">
        <f t="shared" si="11"/>
        <v>4983.572161134235</v>
      </c>
      <c r="H17" s="6">
        <f t="shared" si="11"/>
        <v>5591.245644362453</v>
      </c>
      <c r="I17" s="6">
        <f t="shared" si="11"/>
        <v>6151.282472984752</v>
      </c>
      <c r="J17" s="6">
        <f t="shared" si="11"/>
        <v>6663.682647001127</v>
      </c>
      <c r="K17" s="6">
        <f t="shared" si="11"/>
        <v>7128.446166411575</v>
      </c>
      <c r="L17" s="6">
        <f t="shared" si="11"/>
        <v>7545.573031216099</v>
      </c>
      <c r="M17" s="6">
        <f t="shared" si="11"/>
        <v>7915.0632414147</v>
      </c>
      <c r="N17" s="6">
        <f t="shared" si="11"/>
        <v>8236.916797007378</v>
      </c>
      <c r="O17" s="6">
        <f t="shared" si="11"/>
        <v>8511.13369799413</v>
      </c>
      <c r="P17" s="6">
        <f t="shared" si="11"/>
        <v>8737.71394437496</v>
      </c>
      <c r="Q17" s="6">
        <f t="shared" si="11"/>
        <v>8916.657536149862</v>
      </c>
      <c r="R17" s="6">
        <f t="shared" si="11"/>
        <v>9047.96447331884</v>
      </c>
      <c r="S17" s="6">
        <f t="shared" si="11"/>
        <v>9131.634755881896</v>
      </c>
      <c r="T17" s="6">
        <f t="shared" si="11"/>
        <v>9167.668383839029</v>
      </c>
      <c r="U17" s="6">
        <f t="shared" si="11"/>
        <v>9156.065357190233</v>
      </c>
      <c r="V17" s="6">
        <f t="shared" si="11"/>
        <v>9096.825675935515</v>
      </c>
      <c r="W17" s="6">
        <f t="shared" si="11"/>
        <v>8835.436349608308</v>
      </c>
      <c r="X17" s="6">
        <f t="shared" si="11"/>
        <v>8086.077450573065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5.75">
      <c r="A18" s="4" t="s">
        <v>0</v>
      </c>
      <c r="B18" s="18">
        <f aca="true" t="shared" si="12" ref="B18:X18">SUM(B8:B17)</f>
        <v>5744</v>
      </c>
      <c r="C18" s="18">
        <f t="shared" si="12"/>
        <v>10523.871572035157</v>
      </c>
      <c r="D18" s="18">
        <f t="shared" si="12"/>
        <v>16639.097849964088</v>
      </c>
      <c r="E18" s="18">
        <f t="shared" si="12"/>
        <v>19479.63531658229</v>
      </c>
      <c r="F18" s="18">
        <f t="shared" si="12"/>
        <v>22140.212088022556</v>
      </c>
      <c r="G18" s="18">
        <f t="shared" si="12"/>
        <v>24620.828164284885</v>
      </c>
      <c r="H18" s="18">
        <f t="shared" si="12"/>
        <v>26921.483545369272</v>
      </c>
      <c r="I18" s="18">
        <f t="shared" si="12"/>
        <v>29042.17823127573</v>
      </c>
      <c r="J18" s="18">
        <f t="shared" si="12"/>
        <v>30982.912222004263</v>
      </c>
      <c r="K18" s="18">
        <f t="shared" si="12"/>
        <v>32743.68551755484</v>
      </c>
      <c r="L18" s="18">
        <f t="shared" si="12"/>
        <v>34324.498117927484</v>
      </c>
      <c r="M18" s="18">
        <f t="shared" si="12"/>
        <v>35725.3500231222</v>
      </c>
      <c r="N18" s="18">
        <f t="shared" si="12"/>
        <v>36946.241233138986</v>
      </c>
      <c r="O18" s="18">
        <f t="shared" si="12"/>
        <v>37987.171747977816</v>
      </c>
      <c r="P18" s="18">
        <f t="shared" si="12"/>
        <v>38848.14156763873</v>
      </c>
      <c r="Q18" s="18">
        <f t="shared" si="12"/>
        <v>39529.15069212171</v>
      </c>
      <c r="R18" s="18">
        <f t="shared" si="12"/>
        <v>40030.19912142673</v>
      </c>
      <c r="S18" s="18">
        <f t="shared" si="12"/>
        <v>40351.28685555383</v>
      </c>
      <c r="T18" s="18">
        <f t="shared" si="12"/>
        <v>40492.413894503</v>
      </c>
      <c r="U18" s="18">
        <f t="shared" si="12"/>
        <v>40453.58023827421</v>
      </c>
      <c r="V18" s="18">
        <f t="shared" si="12"/>
        <v>40234.7858868675</v>
      </c>
      <c r="W18" s="18">
        <f t="shared" si="12"/>
        <v>39257.31509852028</v>
      </c>
      <c r="X18" s="18">
        <f t="shared" si="12"/>
        <v>36441.40370216491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5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24" ht="15.75">
      <c r="A20" s="11" t="s">
        <v>7</v>
      </c>
      <c r="B20" s="20">
        <f aca="true" t="shared" si="13" ref="B20:X20">B7-B18</f>
        <v>-5744</v>
      </c>
      <c r="C20" s="20">
        <f t="shared" si="13"/>
        <v>-2132.9217390319354</v>
      </c>
      <c r="D20" s="20">
        <f t="shared" si="13"/>
        <v>2525.780708796068</v>
      </c>
      <c r="E20" s="20">
        <f t="shared" si="13"/>
        <v>4689.132889151158</v>
      </c>
      <c r="F20" s="20">
        <f t="shared" si="13"/>
        <v>6714.868067311367</v>
      </c>
      <c r="G20" s="20">
        <f t="shared" si="13"/>
        <v>8602.986243276686</v>
      </c>
      <c r="H20" s="20">
        <f t="shared" si="13"/>
        <v>10353.487417047087</v>
      </c>
      <c r="I20" s="20">
        <f t="shared" si="13"/>
        <v>11966.371588622616</v>
      </c>
      <c r="J20" s="20">
        <f t="shared" si="13"/>
        <v>13441.638758003253</v>
      </c>
      <c r="K20" s="20">
        <f t="shared" si="13"/>
        <v>14779.288925188994</v>
      </c>
      <c r="L20" s="20">
        <f t="shared" si="13"/>
        <v>15979.322090179841</v>
      </c>
      <c r="M20" s="20">
        <f t="shared" si="13"/>
        <v>17041.738252975803</v>
      </c>
      <c r="N20" s="20">
        <f t="shared" si="13"/>
        <v>17966.537413576872</v>
      </c>
      <c r="O20" s="20">
        <f t="shared" si="13"/>
        <v>18753.71957198305</v>
      </c>
      <c r="P20" s="20">
        <f t="shared" si="13"/>
        <v>19403.284728194332</v>
      </c>
      <c r="Q20" s="20">
        <f t="shared" si="13"/>
        <v>19915.23288221071</v>
      </c>
      <c r="R20" s="20">
        <f t="shared" si="13"/>
        <v>20289.564034032206</v>
      </c>
      <c r="S20" s="20">
        <f t="shared" si="13"/>
        <v>20526.27818365881</v>
      </c>
      <c r="T20" s="20">
        <f t="shared" si="13"/>
        <v>20625.37533109053</v>
      </c>
      <c r="U20" s="20">
        <f t="shared" si="13"/>
        <v>20586.85547632735</v>
      </c>
      <c r="V20" s="20">
        <f t="shared" si="13"/>
        <v>20410.71861936927</v>
      </c>
      <c r="W20" s="20">
        <f t="shared" si="13"/>
        <v>19645.593898868436</v>
      </c>
      <c r="X20" s="20">
        <f t="shared" si="13"/>
        <v>17465.779301655522</v>
      </c>
    </row>
    <row r="21" spans="1:24" ht="15.75">
      <c r="A21" s="15" t="s">
        <v>11</v>
      </c>
      <c r="B21" s="19">
        <v>400</v>
      </c>
      <c r="C21" s="19">
        <v>400</v>
      </c>
      <c r="D21" s="19">
        <v>400</v>
      </c>
      <c r="E21" s="19">
        <v>400</v>
      </c>
      <c r="F21" s="19">
        <v>400</v>
      </c>
      <c r="G21" s="19">
        <v>400</v>
      </c>
      <c r="H21" s="19">
        <v>400</v>
      </c>
      <c r="I21" s="19">
        <v>400</v>
      </c>
      <c r="J21" s="19">
        <v>400</v>
      </c>
      <c r="K21" s="19">
        <v>400</v>
      </c>
      <c r="L21" s="19">
        <v>400</v>
      </c>
      <c r="M21" s="19">
        <v>400</v>
      </c>
      <c r="N21" s="19">
        <v>400</v>
      </c>
      <c r="O21" s="19">
        <v>400</v>
      </c>
      <c r="P21" s="19">
        <v>400</v>
      </c>
      <c r="Q21" s="19">
        <v>400</v>
      </c>
      <c r="R21" s="19">
        <v>400</v>
      </c>
      <c r="S21" s="19">
        <v>400</v>
      </c>
      <c r="T21" s="19">
        <v>400</v>
      </c>
      <c r="U21" s="19">
        <v>400</v>
      </c>
      <c r="V21" s="19">
        <v>400</v>
      </c>
      <c r="W21" s="19">
        <v>400</v>
      </c>
      <c r="X21" s="19">
        <v>400</v>
      </c>
    </row>
    <row r="22" spans="1:24" ht="15.75">
      <c r="A22" s="16" t="s">
        <v>12</v>
      </c>
      <c r="B22" s="19">
        <f aca="true" t="shared" si="14" ref="B22:X22">B20-B21</f>
        <v>-6144</v>
      </c>
      <c r="C22" s="19">
        <f t="shared" si="14"/>
        <v>-2532.9217390319354</v>
      </c>
      <c r="D22" s="19">
        <f t="shared" si="14"/>
        <v>2125.780708796068</v>
      </c>
      <c r="E22" s="19">
        <f t="shared" si="14"/>
        <v>4289.132889151158</v>
      </c>
      <c r="F22" s="19">
        <f t="shared" si="14"/>
        <v>6314.868067311367</v>
      </c>
      <c r="G22" s="19">
        <f t="shared" si="14"/>
        <v>8202.986243276686</v>
      </c>
      <c r="H22" s="19">
        <f t="shared" si="14"/>
        <v>9953.487417047087</v>
      </c>
      <c r="I22" s="19">
        <f t="shared" si="14"/>
        <v>11566.371588622616</v>
      </c>
      <c r="J22" s="19">
        <f t="shared" si="14"/>
        <v>13041.638758003253</v>
      </c>
      <c r="K22" s="19">
        <f t="shared" si="14"/>
        <v>14379.288925188994</v>
      </c>
      <c r="L22" s="19">
        <f t="shared" si="14"/>
        <v>15579.322090179841</v>
      </c>
      <c r="M22" s="19">
        <f t="shared" si="14"/>
        <v>16641.738252975803</v>
      </c>
      <c r="N22" s="19">
        <f t="shared" si="14"/>
        <v>17566.537413576872</v>
      </c>
      <c r="O22" s="19">
        <f t="shared" si="14"/>
        <v>18353.71957198305</v>
      </c>
      <c r="P22" s="19">
        <f t="shared" si="14"/>
        <v>19003.284728194332</v>
      </c>
      <c r="Q22" s="19">
        <f t="shared" si="14"/>
        <v>19515.23288221071</v>
      </c>
      <c r="R22" s="19">
        <f t="shared" si="14"/>
        <v>19889.564034032206</v>
      </c>
      <c r="S22" s="19">
        <f t="shared" si="14"/>
        <v>20126.27818365881</v>
      </c>
      <c r="T22" s="19">
        <f t="shared" si="14"/>
        <v>20225.37533109053</v>
      </c>
      <c r="U22" s="19">
        <f t="shared" si="14"/>
        <v>20186.85547632735</v>
      </c>
      <c r="V22" s="19">
        <f t="shared" si="14"/>
        <v>20010.71861936927</v>
      </c>
      <c r="W22" s="19">
        <f t="shared" si="14"/>
        <v>19245.593898868436</v>
      </c>
      <c r="X22" s="19">
        <f t="shared" si="14"/>
        <v>17065.779301655522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2"/>
  <sheetViews>
    <sheetView workbookViewId="0" topLeftCell="A1">
      <selection activeCell="B3" sqref="B3:X3"/>
    </sheetView>
  </sheetViews>
  <sheetFormatPr defaultColWidth="9.140625" defaultRowHeight="12.75"/>
  <cols>
    <col min="1" max="1" width="36.28125" style="0" bestFit="1" customWidth="1"/>
    <col min="2" max="2" width="9.57421875" style="0" bestFit="1" customWidth="1"/>
    <col min="3" max="18" width="9.7109375" style="0" bestFit="1" customWidth="1"/>
    <col min="19" max="24" width="10.8515625" style="0" bestFit="1" customWidth="1"/>
  </cols>
  <sheetData>
    <row r="1" spans="1:38" ht="18.75">
      <c r="A1" s="12" t="s">
        <v>22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>
      <c r="A2" s="1" t="s">
        <v>8</v>
      </c>
      <c r="B2" s="13">
        <f>C2-0.5</f>
        <v>0.49999999999999933</v>
      </c>
      <c r="C2" s="13">
        <f>D2-0.2</f>
        <v>0.9999999999999993</v>
      </c>
      <c r="D2" s="13">
        <f aca="true" t="shared" si="0" ref="D2:K2">E2-0.1</f>
        <v>1.1999999999999993</v>
      </c>
      <c r="E2" s="13">
        <f t="shared" si="0"/>
        <v>1.2999999999999994</v>
      </c>
      <c r="F2" s="13">
        <f t="shared" si="0"/>
        <v>1.3999999999999995</v>
      </c>
      <c r="G2" s="13">
        <f t="shared" si="0"/>
        <v>1.4999999999999996</v>
      </c>
      <c r="H2" s="13">
        <f t="shared" si="0"/>
        <v>1.5999999999999996</v>
      </c>
      <c r="I2" s="13">
        <f t="shared" si="0"/>
        <v>1.6999999999999997</v>
      </c>
      <c r="J2" s="13">
        <f t="shared" si="0"/>
        <v>1.7999999999999998</v>
      </c>
      <c r="K2" s="13">
        <f t="shared" si="0"/>
        <v>1.9</v>
      </c>
      <c r="L2" s="13">
        <v>2</v>
      </c>
      <c r="M2" s="13">
        <f aca="true" t="shared" si="1" ref="M2:V2">L2+0.1</f>
        <v>2.1</v>
      </c>
      <c r="N2" s="13">
        <f t="shared" si="1"/>
        <v>2.2</v>
      </c>
      <c r="O2" s="13">
        <f t="shared" si="1"/>
        <v>2.3000000000000003</v>
      </c>
      <c r="P2" s="13">
        <f t="shared" si="1"/>
        <v>2.4000000000000004</v>
      </c>
      <c r="Q2" s="13">
        <f t="shared" si="1"/>
        <v>2.5000000000000004</v>
      </c>
      <c r="R2" s="13">
        <f t="shared" si="1"/>
        <v>2.6000000000000005</v>
      </c>
      <c r="S2" s="13">
        <f t="shared" si="1"/>
        <v>2.7000000000000006</v>
      </c>
      <c r="T2" s="13">
        <f t="shared" si="1"/>
        <v>2.8000000000000007</v>
      </c>
      <c r="U2" s="13">
        <f t="shared" si="1"/>
        <v>2.900000000000001</v>
      </c>
      <c r="V2" s="13">
        <f t="shared" si="1"/>
        <v>3.000000000000001</v>
      </c>
      <c r="W2" s="13">
        <f>V2+0.2</f>
        <v>3.200000000000001</v>
      </c>
      <c r="X2" s="14">
        <f>W2+0.3</f>
        <v>3.500000000000001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5.75">
      <c r="A3" s="1" t="s">
        <v>10</v>
      </c>
      <c r="B3" s="6">
        <v>0</v>
      </c>
      <c r="C3" s="6">
        <v>4.146020161665739</v>
      </c>
      <c r="D3" s="6">
        <v>9.636145860310165</v>
      </c>
      <c r="E3" s="6">
        <v>12.14761672323074</v>
      </c>
      <c r="F3" s="6">
        <v>14.501075736083838</v>
      </c>
      <c r="G3" s="6">
        <v>16.69652289886946</v>
      </c>
      <c r="H3" s="6">
        <v>18.73395821158761</v>
      </c>
      <c r="I3" s="6">
        <v>20.61338167423827</v>
      </c>
      <c r="J3" s="6">
        <v>22.334793286821466</v>
      </c>
      <c r="K3" s="6">
        <v>23.898193049337173</v>
      </c>
      <c r="L3" s="6">
        <v>25.303580961785414</v>
      </c>
      <c r="M3" s="6">
        <v>26.550957024166163</v>
      </c>
      <c r="N3" s="6">
        <v>27.640321236479448</v>
      </c>
      <c r="O3" s="6">
        <v>28.571673598725248</v>
      </c>
      <c r="P3" s="6">
        <v>29.345014110903573</v>
      </c>
      <c r="Q3" s="6">
        <v>29.96034277301442</v>
      </c>
      <c r="R3" s="6">
        <v>30.417659585057784</v>
      </c>
      <c r="S3" s="6">
        <v>30.716964547033683</v>
      </c>
      <c r="T3" s="6">
        <v>30.85825765894209</v>
      </c>
      <c r="U3" s="6">
        <v>30.84153892078303</v>
      </c>
      <c r="V3" s="6">
        <v>30.666808332556496</v>
      </c>
      <c r="W3" s="6">
        <v>29.843311605900993</v>
      </c>
      <c r="X3" s="6">
        <v>27.422977640411634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5.75">
      <c r="A4" s="1" t="s">
        <v>9</v>
      </c>
      <c r="B4" s="6">
        <f aca="true" t="shared" si="2" ref="B4:X4">1000*B3/0.5</f>
        <v>0</v>
      </c>
      <c r="C4" s="6">
        <f t="shared" si="2"/>
        <v>8292.040323331477</v>
      </c>
      <c r="D4" s="6">
        <f t="shared" si="2"/>
        <v>19272.29172062033</v>
      </c>
      <c r="E4" s="6">
        <f t="shared" si="2"/>
        <v>24295.23344646148</v>
      </c>
      <c r="F4" s="6">
        <f t="shared" si="2"/>
        <v>29002.151472167676</v>
      </c>
      <c r="G4" s="6">
        <f t="shared" si="2"/>
        <v>33393.04579773892</v>
      </c>
      <c r="H4" s="6">
        <f t="shared" si="2"/>
        <v>37467.916423175215</v>
      </c>
      <c r="I4" s="6">
        <f t="shared" si="2"/>
        <v>41226.76334847654</v>
      </c>
      <c r="J4" s="6">
        <f t="shared" si="2"/>
        <v>44669.58657364293</v>
      </c>
      <c r="K4" s="6">
        <f t="shared" si="2"/>
        <v>47796.386098674346</v>
      </c>
      <c r="L4" s="6">
        <f t="shared" si="2"/>
        <v>50607.16192357083</v>
      </c>
      <c r="M4" s="6">
        <f t="shared" si="2"/>
        <v>53101.91404833233</v>
      </c>
      <c r="N4" s="6">
        <f t="shared" si="2"/>
        <v>55280.6424729589</v>
      </c>
      <c r="O4" s="6">
        <f t="shared" si="2"/>
        <v>57143.347197450494</v>
      </c>
      <c r="P4" s="6">
        <f t="shared" si="2"/>
        <v>58690.028221807144</v>
      </c>
      <c r="Q4" s="6">
        <f t="shared" si="2"/>
        <v>59920.68554602884</v>
      </c>
      <c r="R4" s="6">
        <f t="shared" si="2"/>
        <v>60835.31917011557</v>
      </c>
      <c r="S4" s="6">
        <f t="shared" si="2"/>
        <v>61433.92909406737</v>
      </c>
      <c r="T4" s="6">
        <f t="shared" si="2"/>
        <v>61716.51531788418</v>
      </c>
      <c r="U4" s="6">
        <f t="shared" si="2"/>
        <v>61683.07784156606</v>
      </c>
      <c r="V4" s="6">
        <f t="shared" si="2"/>
        <v>61333.61666511299</v>
      </c>
      <c r="W4" s="6">
        <f t="shared" si="2"/>
        <v>59686.62321180198</v>
      </c>
      <c r="X4" s="6">
        <f t="shared" si="2"/>
        <v>54845.95528082327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5.75">
      <c r="A5" s="1" t="s">
        <v>2</v>
      </c>
      <c r="B5" s="6">
        <v>12</v>
      </c>
      <c r="C5" s="6">
        <v>12</v>
      </c>
      <c r="D5" s="6">
        <v>12</v>
      </c>
      <c r="E5" s="6">
        <v>12</v>
      </c>
      <c r="F5" s="6">
        <v>12</v>
      </c>
      <c r="G5" s="6">
        <v>12</v>
      </c>
      <c r="H5" s="6">
        <v>12</v>
      </c>
      <c r="I5" s="6">
        <v>12</v>
      </c>
      <c r="J5" s="6">
        <v>12</v>
      </c>
      <c r="K5" s="6">
        <v>12</v>
      </c>
      <c r="L5" s="6">
        <v>12</v>
      </c>
      <c r="M5" s="6">
        <v>12</v>
      </c>
      <c r="N5" s="6">
        <v>12</v>
      </c>
      <c r="O5" s="6">
        <v>12</v>
      </c>
      <c r="P5" s="6">
        <v>12</v>
      </c>
      <c r="Q5" s="6">
        <v>12</v>
      </c>
      <c r="R5" s="6">
        <v>12</v>
      </c>
      <c r="S5" s="6">
        <v>12</v>
      </c>
      <c r="T5" s="6">
        <v>12</v>
      </c>
      <c r="U5" s="6">
        <v>12</v>
      </c>
      <c r="V5" s="6">
        <v>12</v>
      </c>
      <c r="W5" s="6">
        <v>12</v>
      </c>
      <c r="X5" s="6">
        <v>12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5.75">
      <c r="A6" s="1" t="s">
        <v>1</v>
      </c>
      <c r="B6" s="6">
        <f aca="true" t="shared" si="3" ref="B6:X6">B4/12</f>
        <v>0</v>
      </c>
      <c r="C6" s="6">
        <f t="shared" si="3"/>
        <v>691.0033602776231</v>
      </c>
      <c r="D6" s="6">
        <f t="shared" si="3"/>
        <v>1606.0243100516943</v>
      </c>
      <c r="E6" s="6">
        <f t="shared" si="3"/>
        <v>2024.6027872051234</v>
      </c>
      <c r="F6" s="6">
        <f t="shared" si="3"/>
        <v>2416.845956013973</v>
      </c>
      <c r="G6" s="6">
        <f t="shared" si="3"/>
        <v>2782.7538164782436</v>
      </c>
      <c r="H6" s="6">
        <f t="shared" si="3"/>
        <v>3122.3263685979346</v>
      </c>
      <c r="I6" s="6">
        <f t="shared" si="3"/>
        <v>3435.563612373045</v>
      </c>
      <c r="J6" s="6">
        <f t="shared" si="3"/>
        <v>3722.465547803578</v>
      </c>
      <c r="K6" s="6">
        <f t="shared" si="3"/>
        <v>3983.032174889529</v>
      </c>
      <c r="L6" s="6">
        <f t="shared" si="3"/>
        <v>4217.263493630902</v>
      </c>
      <c r="M6" s="6">
        <f t="shared" si="3"/>
        <v>4425.159504027694</v>
      </c>
      <c r="N6" s="6">
        <f t="shared" si="3"/>
        <v>4606.720206079908</v>
      </c>
      <c r="O6" s="6">
        <f t="shared" si="3"/>
        <v>4761.945599787541</v>
      </c>
      <c r="P6" s="6">
        <f t="shared" si="3"/>
        <v>4890.835685150595</v>
      </c>
      <c r="Q6" s="6">
        <f t="shared" si="3"/>
        <v>4993.39046216907</v>
      </c>
      <c r="R6" s="6">
        <f t="shared" si="3"/>
        <v>5069.609930842964</v>
      </c>
      <c r="S6" s="6">
        <f t="shared" si="3"/>
        <v>5119.494091172281</v>
      </c>
      <c r="T6" s="6">
        <f t="shared" si="3"/>
        <v>5143.042943157015</v>
      </c>
      <c r="U6" s="6">
        <f t="shared" si="3"/>
        <v>5140.256486797171</v>
      </c>
      <c r="V6" s="6">
        <f t="shared" si="3"/>
        <v>5111.134722092749</v>
      </c>
      <c r="W6" s="6">
        <f t="shared" si="3"/>
        <v>4973.885267650166</v>
      </c>
      <c r="X6" s="6">
        <f t="shared" si="3"/>
        <v>4570.496273401939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>
      <c r="A7" s="1" t="s">
        <v>5</v>
      </c>
      <c r="B7" s="6">
        <f aca="true" t="shared" si="4" ref="B7:X7">B$6*12</f>
        <v>0</v>
      </c>
      <c r="C7" s="6">
        <f t="shared" si="4"/>
        <v>8292.040323331477</v>
      </c>
      <c r="D7" s="6">
        <f t="shared" si="4"/>
        <v>19272.29172062033</v>
      </c>
      <c r="E7" s="6">
        <f t="shared" si="4"/>
        <v>24295.23344646148</v>
      </c>
      <c r="F7" s="6">
        <f t="shared" si="4"/>
        <v>29002.15147216768</v>
      </c>
      <c r="G7" s="6">
        <f t="shared" si="4"/>
        <v>33393.04579773892</v>
      </c>
      <c r="H7" s="6">
        <f t="shared" si="4"/>
        <v>37467.916423175215</v>
      </c>
      <c r="I7" s="6">
        <f t="shared" si="4"/>
        <v>41226.76334847654</v>
      </c>
      <c r="J7" s="6">
        <f t="shared" si="4"/>
        <v>44669.58657364293</v>
      </c>
      <c r="K7" s="6">
        <f t="shared" si="4"/>
        <v>47796.386098674346</v>
      </c>
      <c r="L7" s="6">
        <f t="shared" si="4"/>
        <v>50607.16192357083</v>
      </c>
      <c r="M7" s="6">
        <f t="shared" si="4"/>
        <v>53101.91404833233</v>
      </c>
      <c r="N7" s="6">
        <f t="shared" si="4"/>
        <v>55280.6424729589</v>
      </c>
      <c r="O7" s="6">
        <f t="shared" si="4"/>
        <v>57143.347197450494</v>
      </c>
      <c r="P7" s="6">
        <f t="shared" si="4"/>
        <v>58690.02822180714</v>
      </c>
      <c r="Q7" s="6">
        <f t="shared" si="4"/>
        <v>59920.685546028835</v>
      </c>
      <c r="R7" s="6">
        <f t="shared" si="4"/>
        <v>60835.31917011557</v>
      </c>
      <c r="S7" s="6">
        <f t="shared" si="4"/>
        <v>61433.92909406737</v>
      </c>
      <c r="T7" s="6">
        <f t="shared" si="4"/>
        <v>61716.51531788417</v>
      </c>
      <c r="U7" s="6">
        <f t="shared" si="4"/>
        <v>61683.07784156606</v>
      </c>
      <c r="V7" s="6">
        <f t="shared" si="4"/>
        <v>61333.61666511299</v>
      </c>
      <c r="W7" s="6">
        <f t="shared" si="4"/>
        <v>59686.62321180198</v>
      </c>
      <c r="X7" s="6">
        <f t="shared" si="4"/>
        <v>54845.95528082327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5.75">
      <c r="A8" s="1" t="s">
        <v>6</v>
      </c>
      <c r="B8" s="6">
        <v>5719</v>
      </c>
      <c r="C8" s="6">
        <v>5719</v>
      </c>
      <c r="D8" s="6">
        <v>5719</v>
      </c>
      <c r="E8" s="6">
        <v>5719</v>
      </c>
      <c r="F8" s="6">
        <v>5719</v>
      </c>
      <c r="G8" s="6">
        <v>5719</v>
      </c>
      <c r="H8" s="6">
        <v>5719</v>
      </c>
      <c r="I8" s="6">
        <v>5719</v>
      </c>
      <c r="J8" s="6">
        <v>5719</v>
      </c>
      <c r="K8" s="6">
        <v>5719</v>
      </c>
      <c r="L8" s="6">
        <v>5719</v>
      </c>
      <c r="M8" s="6">
        <v>5719</v>
      </c>
      <c r="N8" s="6">
        <v>5719</v>
      </c>
      <c r="O8" s="6">
        <v>5719</v>
      </c>
      <c r="P8" s="6">
        <v>5719</v>
      </c>
      <c r="Q8" s="6">
        <v>5719</v>
      </c>
      <c r="R8" s="6">
        <v>5719</v>
      </c>
      <c r="S8" s="6">
        <v>5719</v>
      </c>
      <c r="T8" s="6">
        <v>5719</v>
      </c>
      <c r="U8" s="6">
        <v>5719</v>
      </c>
      <c r="V8" s="6">
        <v>5719</v>
      </c>
      <c r="W8" s="6">
        <v>5719</v>
      </c>
      <c r="X8" s="6">
        <v>5719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5.75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63.75" customHeight="1">
      <c r="A10" s="7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.75">
      <c r="A11" s="8" t="s">
        <v>14</v>
      </c>
      <c r="B11" s="17">
        <f aca="true" t="shared" si="5" ref="B11:X11">50*B2</f>
        <v>24.999999999999968</v>
      </c>
      <c r="C11" s="17">
        <f t="shared" si="5"/>
        <v>49.999999999999964</v>
      </c>
      <c r="D11" s="17">
        <f t="shared" si="5"/>
        <v>59.999999999999964</v>
      </c>
      <c r="E11" s="17">
        <f t="shared" si="5"/>
        <v>64.99999999999997</v>
      </c>
      <c r="F11" s="17">
        <f t="shared" si="5"/>
        <v>69.99999999999997</v>
      </c>
      <c r="G11" s="17">
        <f t="shared" si="5"/>
        <v>74.99999999999997</v>
      </c>
      <c r="H11" s="17">
        <f t="shared" si="5"/>
        <v>79.99999999999999</v>
      </c>
      <c r="I11" s="17">
        <f t="shared" si="5"/>
        <v>84.99999999999999</v>
      </c>
      <c r="J11" s="17">
        <f t="shared" si="5"/>
        <v>89.99999999999999</v>
      </c>
      <c r="K11" s="17">
        <f t="shared" si="5"/>
        <v>95</v>
      </c>
      <c r="L11" s="17">
        <f t="shared" si="5"/>
        <v>100</v>
      </c>
      <c r="M11" s="17">
        <f t="shared" si="5"/>
        <v>105</v>
      </c>
      <c r="N11" s="17">
        <f t="shared" si="5"/>
        <v>110.00000000000001</v>
      </c>
      <c r="O11" s="17">
        <f t="shared" si="5"/>
        <v>115.00000000000001</v>
      </c>
      <c r="P11" s="17">
        <f t="shared" si="5"/>
        <v>120.00000000000001</v>
      </c>
      <c r="Q11" s="17">
        <f t="shared" si="5"/>
        <v>125.00000000000003</v>
      </c>
      <c r="R11" s="17">
        <f t="shared" si="5"/>
        <v>130.00000000000003</v>
      </c>
      <c r="S11" s="17">
        <f t="shared" si="5"/>
        <v>135.00000000000003</v>
      </c>
      <c r="T11" s="17">
        <f t="shared" si="5"/>
        <v>140.00000000000003</v>
      </c>
      <c r="U11" s="17">
        <f t="shared" si="5"/>
        <v>145.00000000000003</v>
      </c>
      <c r="V11" s="17">
        <f t="shared" si="5"/>
        <v>150.00000000000006</v>
      </c>
      <c r="W11" s="17">
        <f t="shared" si="5"/>
        <v>160.00000000000006</v>
      </c>
      <c r="X11" s="17">
        <f t="shared" si="5"/>
        <v>175.00000000000006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5.75">
      <c r="A12" s="8" t="s">
        <v>20</v>
      </c>
      <c r="B12" s="6">
        <f aca="true" t="shared" si="6" ref="B12:X12">1.1*B6</f>
        <v>0</v>
      </c>
      <c r="C12" s="6">
        <f t="shared" si="6"/>
        <v>760.1036963053855</v>
      </c>
      <c r="D12" s="6">
        <f t="shared" si="6"/>
        <v>1766.626741056864</v>
      </c>
      <c r="E12" s="6">
        <f t="shared" si="6"/>
        <v>2227.063065925636</v>
      </c>
      <c r="F12" s="6">
        <f t="shared" si="6"/>
        <v>2658.5305516153708</v>
      </c>
      <c r="G12" s="6">
        <f t="shared" si="6"/>
        <v>3061.0291981260684</v>
      </c>
      <c r="H12" s="6">
        <f t="shared" si="6"/>
        <v>3434.5590054577283</v>
      </c>
      <c r="I12" s="6">
        <f t="shared" si="6"/>
        <v>3779.11997361035</v>
      </c>
      <c r="J12" s="6">
        <f t="shared" si="6"/>
        <v>4094.712102583936</v>
      </c>
      <c r="K12" s="6">
        <f t="shared" si="6"/>
        <v>4381.3353923784825</v>
      </c>
      <c r="L12" s="6">
        <f t="shared" si="6"/>
        <v>4638.989842993993</v>
      </c>
      <c r="M12" s="6">
        <f t="shared" si="6"/>
        <v>4867.675454430464</v>
      </c>
      <c r="N12" s="6">
        <f t="shared" si="6"/>
        <v>5067.392226687899</v>
      </c>
      <c r="O12" s="6">
        <f t="shared" si="6"/>
        <v>5238.140159766295</v>
      </c>
      <c r="P12" s="6">
        <f t="shared" si="6"/>
        <v>5379.919253665655</v>
      </c>
      <c r="Q12" s="6">
        <f t="shared" si="6"/>
        <v>5492.729508385977</v>
      </c>
      <c r="R12" s="6">
        <f t="shared" si="6"/>
        <v>5576.570923927261</v>
      </c>
      <c r="S12" s="6">
        <f t="shared" si="6"/>
        <v>5631.443500289509</v>
      </c>
      <c r="T12" s="6">
        <f t="shared" si="6"/>
        <v>5657.347237472716</v>
      </c>
      <c r="U12" s="6">
        <f t="shared" si="6"/>
        <v>5654.282135476889</v>
      </c>
      <c r="V12" s="6">
        <f t="shared" si="6"/>
        <v>5622.248194302025</v>
      </c>
      <c r="W12" s="6">
        <f t="shared" si="6"/>
        <v>5471.273794415182</v>
      </c>
      <c r="X12" s="6">
        <f t="shared" si="6"/>
        <v>5027.545900742133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5.75">
      <c r="A13" s="1" t="s">
        <v>15</v>
      </c>
      <c r="B13" s="6">
        <f aca="true" t="shared" si="7" ref="B13:X13">2.5*B6</f>
        <v>0</v>
      </c>
      <c r="C13" s="6">
        <f t="shared" si="7"/>
        <v>1727.5084006940576</v>
      </c>
      <c r="D13" s="6">
        <f t="shared" si="7"/>
        <v>4015.060775129236</v>
      </c>
      <c r="E13" s="6">
        <f t="shared" si="7"/>
        <v>5061.506968012808</v>
      </c>
      <c r="F13" s="6">
        <f t="shared" si="7"/>
        <v>6042.114890034933</v>
      </c>
      <c r="G13" s="6">
        <f t="shared" si="7"/>
        <v>6956.884541195609</v>
      </c>
      <c r="H13" s="6">
        <f t="shared" si="7"/>
        <v>7805.815921494836</v>
      </c>
      <c r="I13" s="6">
        <f t="shared" si="7"/>
        <v>8588.909030932613</v>
      </c>
      <c r="J13" s="6">
        <f t="shared" si="7"/>
        <v>9306.163869508944</v>
      </c>
      <c r="K13" s="6">
        <f t="shared" si="7"/>
        <v>9957.580437223822</v>
      </c>
      <c r="L13" s="6">
        <f t="shared" si="7"/>
        <v>10543.158734077257</v>
      </c>
      <c r="M13" s="6">
        <f t="shared" si="7"/>
        <v>11062.898760069236</v>
      </c>
      <c r="N13" s="6">
        <f t="shared" si="7"/>
        <v>11516.800515199771</v>
      </c>
      <c r="O13" s="6">
        <f t="shared" si="7"/>
        <v>11904.863999468853</v>
      </c>
      <c r="P13" s="6">
        <f t="shared" si="7"/>
        <v>12227.089212876488</v>
      </c>
      <c r="Q13" s="6">
        <f t="shared" si="7"/>
        <v>12483.476155422675</v>
      </c>
      <c r="R13" s="6">
        <f t="shared" si="7"/>
        <v>12674.024827107409</v>
      </c>
      <c r="S13" s="6">
        <f t="shared" si="7"/>
        <v>12798.735227930702</v>
      </c>
      <c r="T13" s="6">
        <f t="shared" si="7"/>
        <v>12857.607357892537</v>
      </c>
      <c r="U13" s="6">
        <f t="shared" si="7"/>
        <v>12850.641216992928</v>
      </c>
      <c r="V13" s="6">
        <f t="shared" si="7"/>
        <v>12777.836805231873</v>
      </c>
      <c r="W13" s="6">
        <f t="shared" si="7"/>
        <v>12434.713169125414</v>
      </c>
      <c r="X13" s="6">
        <f t="shared" si="7"/>
        <v>11426.240683504848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5.75">
      <c r="A14" s="1" t="s">
        <v>16</v>
      </c>
      <c r="B14" s="6">
        <f aca="true" t="shared" si="8" ref="B14:X14">0.5*B6</f>
        <v>0</v>
      </c>
      <c r="C14" s="6">
        <f t="shared" si="8"/>
        <v>345.50168013881154</v>
      </c>
      <c r="D14" s="6">
        <f t="shared" si="8"/>
        <v>803.0121550258472</v>
      </c>
      <c r="E14" s="6">
        <f t="shared" si="8"/>
        <v>1012.3013936025617</v>
      </c>
      <c r="F14" s="6">
        <f t="shared" si="8"/>
        <v>1208.4229780069866</v>
      </c>
      <c r="G14" s="6">
        <f t="shared" si="8"/>
        <v>1391.3769082391218</v>
      </c>
      <c r="H14" s="6">
        <f t="shared" si="8"/>
        <v>1561.1631842989673</v>
      </c>
      <c r="I14" s="6">
        <f t="shared" si="8"/>
        <v>1717.7818061865225</v>
      </c>
      <c r="J14" s="6">
        <f t="shared" si="8"/>
        <v>1861.232773901789</v>
      </c>
      <c r="K14" s="6">
        <f t="shared" si="8"/>
        <v>1991.5160874447645</v>
      </c>
      <c r="L14" s="6">
        <f t="shared" si="8"/>
        <v>2108.631746815451</v>
      </c>
      <c r="M14" s="6">
        <f t="shared" si="8"/>
        <v>2212.579752013847</v>
      </c>
      <c r="N14" s="6">
        <f t="shared" si="8"/>
        <v>2303.360103039954</v>
      </c>
      <c r="O14" s="6">
        <f t="shared" si="8"/>
        <v>2380.9727998937706</v>
      </c>
      <c r="P14" s="6">
        <f t="shared" si="8"/>
        <v>2445.4178425752975</v>
      </c>
      <c r="Q14" s="6">
        <f t="shared" si="8"/>
        <v>2496.695231084535</v>
      </c>
      <c r="R14" s="6">
        <f t="shared" si="8"/>
        <v>2534.804965421482</v>
      </c>
      <c r="S14" s="6">
        <f t="shared" si="8"/>
        <v>2559.7470455861403</v>
      </c>
      <c r="T14" s="6">
        <f t="shared" si="8"/>
        <v>2571.5214715785073</v>
      </c>
      <c r="U14" s="6">
        <f t="shared" si="8"/>
        <v>2570.1282433985857</v>
      </c>
      <c r="V14" s="6">
        <f t="shared" si="8"/>
        <v>2555.5673610463746</v>
      </c>
      <c r="W14" s="6">
        <f t="shared" si="8"/>
        <v>2486.942633825083</v>
      </c>
      <c r="X14" s="6">
        <f t="shared" si="8"/>
        <v>2285.2481367009696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5.75">
      <c r="A15" s="9" t="s">
        <v>17</v>
      </c>
      <c r="B15" s="6">
        <f aca="true" t="shared" si="9" ref="B15:X15">0.84*B6</f>
        <v>0</v>
      </c>
      <c r="C15" s="6">
        <f t="shared" si="9"/>
        <v>580.4428226332034</v>
      </c>
      <c r="D15" s="6">
        <f t="shared" si="9"/>
        <v>1349.0604204434233</v>
      </c>
      <c r="E15" s="6">
        <f t="shared" si="9"/>
        <v>1700.6663412523035</v>
      </c>
      <c r="F15" s="6">
        <f t="shared" si="9"/>
        <v>2030.1506030517373</v>
      </c>
      <c r="G15" s="6">
        <f t="shared" si="9"/>
        <v>2337.5132058417244</v>
      </c>
      <c r="H15" s="6">
        <f t="shared" si="9"/>
        <v>2622.754149622265</v>
      </c>
      <c r="I15" s="6">
        <f t="shared" si="9"/>
        <v>2885.873434393358</v>
      </c>
      <c r="J15" s="6">
        <f t="shared" si="9"/>
        <v>3126.871060155005</v>
      </c>
      <c r="K15" s="6">
        <f t="shared" si="9"/>
        <v>3345.747026907204</v>
      </c>
      <c r="L15" s="6">
        <f t="shared" si="9"/>
        <v>3542.5013346499577</v>
      </c>
      <c r="M15" s="6">
        <f t="shared" si="9"/>
        <v>3717.133983383263</v>
      </c>
      <c r="N15" s="6">
        <f t="shared" si="9"/>
        <v>3869.6449731071225</v>
      </c>
      <c r="O15" s="6">
        <f t="shared" si="9"/>
        <v>4000.034303821534</v>
      </c>
      <c r="P15" s="6">
        <f t="shared" si="9"/>
        <v>4108.3019755264995</v>
      </c>
      <c r="Q15" s="6">
        <f t="shared" si="9"/>
        <v>4194.4479882220185</v>
      </c>
      <c r="R15" s="6">
        <f t="shared" si="9"/>
        <v>4258.472341908089</v>
      </c>
      <c r="S15" s="6">
        <f t="shared" si="9"/>
        <v>4300.375036584715</v>
      </c>
      <c r="T15" s="6">
        <f t="shared" si="9"/>
        <v>4320.1560722518925</v>
      </c>
      <c r="U15" s="6">
        <f t="shared" si="9"/>
        <v>4317.815448909624</v>
      </c>
      <c r="V15" s="6">
        <f t="shared" si="9"/>
        <v>4293.353166557909</v>
      </c>
      <c r="W15" s="6">
        <f t="shared" si="9"/>
        <v>4178.063624826139</v>
      </c>
      <c r="X15" s="6">
        <f t="shared" si="9"/>
        <v>3839.2168696576286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5.75">
      <c r="A16" s="1" t="s">
        <v>18</v>
      </c>
      <c r="B16" s="6">
        <f aca="true" t="shared" si="10" ref="B16:X16">B7*0.005</f>
        <v>0</v>
      </c>
      <c r="C16" s="6">
        <f t="shared" si="10"/>
        <v>41.460201616657386</v>
      </c>
      <c r="D16" s="6">
        <f t="shared" si="10"/>
        <v>96.36145860310165</v>
      </c>
      <c r="E16" s="6">
        <f t="shared" si="10"/>
        <v>121.4761672323074</v>
      </c>
      <c r="F16" s="6">
        <f t="shared" si="10"/>
        <v>145.0107573608384</v>
      </c>
      <c r="G16" s="6">
        <f t="shared" si="10"/>
        <v>166.96522898869463</v>
      </c>
      <c r="H16" s="6">
        <f t="shared" si="10"/>
        <v>187.33958211587608</v>
      </c>
      <c r="I16" s="6">
        <f t="shared" si="10"/>
        <v>206.1338167423827</v>
      </c>
      <c r="J16" s="6">
        <f t="shared" si="10"/>
        <v>223.34793286821468</v>
      </c>
      <c r="K16" s="6">
        <f t="shared" si="10"/>
        <v>238.98193049337172</v>
      </c>
      <c r="L16" s="6">
        <f t="shared" si="10"/>
        <v>253.03580961785414</v>
      </c>
      <c r="M16" s="6">
        <f t="shared" si="10"/>
        <v>265.50957024166166</v>
      </c>
      <c r="N16" s="6">
        <f t="shared" si="10"/>
        <v>276.4032123647945</v>
      </c>
      <c r="O16" s="6">
        <f t="shared" si="10"/>
        <v>285.7167359872525</v>
      </c>
      <c r="P16" s="6">
        <f t="shared" si="10"/>
        <v>293.4501411090357</v>
      </c>
      <c r="Q16" s="6">
        <f t="shared" si="10"/>
        <v>299.6034277301442</v>
      </c>
      <c r="R16" s="6">
        <f t="shared" si="10"/>
        <v>304.1765958505778</v>
      </c>
      <c r="S16" s="6">
        <f t="shared" si="10"/>
        <v>307.16964547033683</v>
      </c>
      <c r="T16" s="6">
        <f t="shared" si="10"/>
        <v>308.58257658942085</v>
      </c>
      <c r="U16" s="6">
        <f t="shared" si="10"/>
        <v>308.4153892078303</v>
      </c>
      <c r="V16" s="6">
        <f t="shared" si="10"/>
        <v>306.66808332556496</v>
      </c>
      <c r="W16" s="6">
        <f t="shared" si="10"/>
        <v>298.43311605900993</v>
      </c>
      <c r="X16" s="6">
        <f t="shared" si="10"/>
        <v>274.22977640411636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31.5">
      <c r="A17" s="9" t="s">
        <v>19</v>
      </c>
      <c r="B17" s="6">
        <f aca="true" t="shared" si="11" ref="B17:X17">B7*0.15</f>
        <v>0</v>
      </c>
      <c r="C17" s="6">
        <f t="shared" si="11"/>
        <v>1243.8060484997216</v>
      </c>
      <c r="D17" s="6">
        <f t="shared" si="11"/>
        <v>2890.8437580930495</v>
      </c>
      <c r="E17" s="6">
        <f t="shared" si="11"/>
        <v>3644.285016969222</v>
      </c>
      <c r="F17" s="6">
        <f t="shared" si="11"/>
        <v>4350.322720825152</v>
      </c>
      <c r="G17" s="6">
        <f t="shared" si="11"/>
        <v>5008.9568696608385</v>
      </c>
      <c r="H17" s="6">
        <f t="shared" si="11"/>
        <v>5620.187463476282</v>
      </c>
      <c r="I17" s="6">
        <f t="shared" si="11"/>
        <v>6184.0145022714805</v>
      </c>
      <c r="J17" s="6">
        <f t="shared" si="11"/>
        <v>6700.43798604644</v>
      </c>
      <c r="K17" s="6">
        <f t="shared" si="11"/>
        <v>7169.457914801152</v>
      </c>
      <c r="L17" s="6">
        <f t="shared" si="11"/>
        <v>7591.074288535624</v>
      </c>
      <c r="M17" s="6">
        <f t="shared" si="11"/>
        <v>7965.287107249849</v>
      </c>
      <c r="N17" s="6">
        <f t="shared" si="11"/>
        <v>8292.096370943835</v>
      </c>
      <c r="O17" s="6">
        <f t="shared" si="11"/>
        <v>8571.502079617574</v>
      </c>
      <c r="P17" s="6">
        <f t="shared" si="11"/>
        <v>8803.504233271071</v>
      </c>
      <c r="Q17" s="6">
        <f t="shared" si="11"/>
        <v>8988.102831904325</v>
      </c>
      <c r="R17" s="6">
        <f t="shared" si="11"/>
        <v>9125.297875517335</v>
      </c>
      <c r="S17" s="6">
        <f t="shared" si="11"/>
        <v>9215.089364110105</v>
      </c>
      <c r="T17" s="6">
        <f t="shared" si="11"/>
        <v>9257.477297682626</v>
      </c>
      <c r="U17" s="6">
        <f t="shared" si="11"/>
        <v>9252.461676234909</v>
      </c>
      <c r="V17" s="6">
        <f t="shared" si="11"/>
        <v>9200.042499766949</v>
      </c>
      <c r="W17" s="6">
        <f t="shared" si="11"/>
        <v>8952.993481770298</v>
      </c>
      <c r="X17" s="6">
        <f t="shared" si="11"/>
        <v>8226.89329212349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5.75">
      <c r="A18" s="4" t="s">
        <v>0</v>
      </c>
      <c r="B18" s="18">
        <f aca="true" t="shared" si="12" ref="B18:X18">SUM(B8:B17)</f>
        <v>5744</v>
      </c>
      <c r="C18" s="18">
        <f t="shared" si="12"/>
        <v>10467.822849887838</v>
      </c>
      <c r="D18" s="18">
        <f t="shared" si="12"/>
        <v>16699.965308351522</v>
      </c>
      <c r="E18" s="18">
        <f t="shared" si="12"/>
        <v>19551.29895299484</v>
      </c>
      <c r="F18" s="18">
        <f t="shared" si="12"/>
        <v>22223.552500895017</v>
      </c>
      <c r="G18" s="18">
        <f t="shared" si="12"/>
        <v>24716.72595205206</v>
      </c>
      <c r="H18" s="18">
        <f t="shared" si="12"/>
        <v>27030.819306465957</v>
      </c>
      <c r="I18" s="18">
        <f t="shared" si="12"/>
        <v>29165.832564136705</v>
      </c>
      <c r="J18" s="18">
        <f t="shared" si="12"/>
        <v>31121.765725064328</v>
      </c>
      <c r="K18" s="18">
        <f t="shared" si="12"/>
        <v>32898.618789248794</v>
      </c>
      <c r="L18" s="18">
        <f t="shared" si="12"/>
        <v>34496.39175669014</v>
      </c>
      <c r="M18" s="18">
        <f t="shared" si="12"/>
        <v>35915.08462738832</v>
      </c>
      <c r="N18" s="18">
        <f t="shared" si="12"/>
        <v>37154.69740134338</v>
      </c>
      <c r="O18" s="18">
        <f t="shared" si="12"/>
        <v>38215.23007855528</v>
      </c>
      <c r="P18" s="18">
        <f t="shared" si="12"/>
        <v>39096.682659024045</v>
      </c>
      <c r="Q18" s="18">
        <f t="shared" si="12"/>
        <v>39799.05514274967</v>
      </c>
      <c r="R18" s="18">
        <f t="shared" si="12"/>
        <v>40322.34752973216</v>
      </c>
      <c r="S18" s="18">
        <f t="shared" si="12"/>
        <v>40666.55981997151</v>
      </c>
      <c r="T18" s="18">
        <f t="shared" si="12"/>
        <v>40831.692013467706</v>
      </c>
      <c r="U18" s="18">
        <f t="shared" si="12"/>
        <v>40817.74411022077</v>
      </c>
      <c r="V18" s="18">
        <f t="shared" si="12"/>
        <v>40624.71611023069</v>
      </c>
      <c r="W18" s="18">
        <f t="shared" si="12"/>
        <v>39701.419820021125</v>
      </c>
      <c r="X18" s="18">
        <f t="shared" si="12"/>
        <v>36973.37465913319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5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24" ht="15.75">
      <c r="A20" s="11" t="s">
        <v>7</v>
      </c>
      <c r="B20" s="20">
        <f aca="true" t="shared" si="13" ref="B20:X20">B7-B18</f>
        <v>-5744</v>
      </c>
      <c r="C20" s="20">
        <f t="shared" si="13"/>
        <v>-2175.7825265563606</v>
      </c>
      <c r="D20" s="20">
        <f t="shared" si="13"/>
        <v>2572.326412268809</v>
      </c>
      <c r="E20" s="20">
        <f t="shared" si="13"/>
        <v>4743.934493466641</v>
      </c>
      <c r="F20" s="20">
        <f t="shared" si="13"/>
        <v>6778.598971272662</v>
      </c>
      <c r="G20" s="20">
        <f t="shared" si="13"/>
        <v>8676.319845686863</v>
      </c>
      <c r="H20" s="20">
        <f t="shared" si="13"/>
        <v>10437.097116709258</v>
      </c>
      <c r="I20" s="20">
        <f t="shared" si="13"/>
        <v>12060.930784339835</v>
      </c>
      <c r="J20" s="20">
        <f t="shared" si="13"/>
        <v>13547.820848578605</v>
      </c>
      <c r="K20" s="20">
        <f t="shared" si="13"/>
        <v>14897.767309425552</v>
      </c>
      <c r="L20" s="20">
        <f t="shared" si="13"/>
        <v>16110.770166880691</v>
      </c>
      <c r="M20" s="20">
        <f t="shared" si="13"/>
        <v>17186.829420944006</v>
      </c>
      <c r="N20" s="20">
        <f t="shared" si="13"/>
        <v>18125.94507161552</v>
      </c>
      <c r="O20" s="20">
        <f t="shared" si="13"/>
        <v>18928.117118895214</v>
      </c>
      <c r="P20" s="20">
        <f t="shared" si="13"/>
        <v>19593.34556278309</v>
      </c>
      <c r="Q20" s="20">
        <f t="shared" si="13"/>
        <v>20121.630403279167</v>
      </c>
      <c r="R20" s="20">
        <f t="shared" si="13"/>
        <v>20512.97164038341</v>
      </c>
      <c r="S20" s="20">
        <f t="shared" si="13"/>
        <v>20767.369274095858</v>
      </c>
      <c r="T20" s="20">
        <f t="shared" si="13"/>
        <v>20884.823304416466</v>
      </c>
      <c r="U20" s="20">
        <f t="shared" si="13"/>
        <v>20865.333731345294</v>
      </c>
      <c r="V20" s="20">
        <f t="shared" si="13"/>
        <v>20708.900554882297</v>
      </c>
      <c r="W20" s="20">
        <f t="shared" si="13"/>
        <v>19985.20339178086</v>
      </c>
      <c r="X20" s="20">
        <f t="shared" si="13"/>
        <v>17872.580621690082</v>
      </c>
    </row>
    <row r="21" spans="1:24" ht="15.75">
      <c r="A21" s="15" t="s">
        <v>11</v>
      </c>
      <c r="B21" s="19">
        <v>467</v>
      </c>
      <c r="C21" s="19">
        <v>467</v>
      </c>
      <c r="D21" s="19">
        <v>467</v>
      </c>
      <c r="E21" s="19">
        <v>467</v>
      </c>
      <c r="F21" s="19">
        <v>467</v>
      </c>
      <c r="G21" s="19">
        <v>467</v>
      </c>
      <c r="H21" s="19">
        <v>467</v>
      </c>
      <c r="I21" s="19">
        <v>467</v>
      </c>
      <c r="J21" s="19">
        <v>467</v>
      </c>
      <c r="K21" s="19">
        <v>467</v>
      </c>
      <c r="L21" s="19">
        <v>467</v>
      </c>
      <c r="M21" s="19">
        <v>467</v>
      </c>
      <c r="N21" s="19">
        <v>467</v>
      </c>
      <c r="O21" s="19">
        <v>467</v>
      </c>
      <c r="P21" s="19">
        <v>467</v>
      </c>
      <c r="Q21" s="19">
        <v>467</v>
      </c>
      <c r="R21" s="19">
        <v>467</v>
      </c>
      <c r="S21" s="19">
        <v>467</v>
      </c>
      <c r="T21" s="19">
        <v>467</v>
      </c>
      <c r="U21" s="19">
        <v>467</v>
      </c>
      <c r="V21" s="19">
        <v>467</v>
      </c>
      <c r="W21" s="19">
        <v>467</v>
      </c>
      <c r="X21" s="19">
        <v>467</v>
      </c>
    </row>
    <row r="22" spans="1:24" ht="15.75">
      <c r="A22" s="16" t="s">
        <v>12</v>
      </c>
      <c r="B22" s="19">
        <f aca="true" t="shared" si="14" ref="B22:X22">B20-B21</f>
        <v>-6211</v>
      </c>
      <c r="C22" s="19">
        <f t="shared" si="14"/>
        <v>-2642.7825265563606</v>
      </c>
      <c r="D22" s="19">
        <f t="shared" si="14"/>
        <v>2105.326412268809</v>
      </c>
      <c r="E22" s="19">
        <f t="shared" si="14"/>
        <v>4276.934493466641</v>
      </c>
      <c r="F22" s="19">
        <f t="shared" si="14"/>
        <v>6311.598971272662</v>
      </c>
      <c r="G22" s="19">
        <f t="shared" si="14"/>
        <v>8209.319845686863</v>
      </c>
      <c r="H22" s="19">
        <f t="shared" si="14"/>
        <v>9970.097116709258</v>
      </c>
      <c r="I22" s="19">
        <f t="shared" si="14"/>
        <v>11593.930784339835</v>
      </c>
      <c r="J22" s="19">
        <f t="shared" si="14"/>
        <v>13080.820848578605</v>
      </c>
      <c r="K22" s="19">
        <f t="shared" si="14"/>
        <v>14430.767309425552</v>
      </c>
      <c r="L22" s="19">
        <f t="shared" si="14"/>
        <v>15643.770166880691</v>
      </c>
      <c r="M22" s="19">
        <f t="shared" si="14"/>
        <v>16719.829420944006</v>
      </c>
      <c r="N22" s="19">
        <f t="shared" si="14"/>
        <v>17658.94507161552</v>
      </c>
      <c r="O22" s="19">
        <f t="shared" si="14"/>
        <v>18461.117118895214</v>
      </c>
      <c r="P22" s="19">
        <f t="shared" si="14"/>
        <v>19126.34556278309</v>
      </c>
      <c r="Q22" s="19">
        <f t="shared" si="14"/>
        <v>19654.630403279167</v>
      </c>
      <c r="R22" s="19">
        <f t="shared" si="14"/>
        <v>20045.97164038341</v>
      </c>
      <c r="S22" s="19">
        <f t="shared" si="14"/>
        <v>20300.369274095858</v>
      </c>
      <c r="T22" s="19">
        <f t="shared" si="14"/>
        <v>20417.823304416466</v>
      </c>
      <c r="U22" s="19">
        <f t="shared" si="14"/>
        <v>20398.333731345294</v>
      </c>
      <c r="V22" s="19">
        <f t="shared" si="14"/>
        <v>20241.900554882297</v>
      </c>
      <c r="W22" s="19">
        <f t="shared" si="14"/>
        <v>19518.20339178086</v>
      </c>
      <c r="X22" s="19">
        <f t="shared" si="14"/>
        <v>17405.580621690082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2"/>
  <sheetViews>
    <sheetView zoomScalePageLayoutView="0" workbookViewId="0" topLeftCell="A1">
      <selection activeCell="B3" sqref="B3:X3"/>
    </sheetView>
  </sheetViews>
  <sheetFormatPr defaultColWidth="9.140625" defaultRowHeight="12.75"/>
  <cols>
    <col min="1" max="1" width="36.28125" style="0" bestFit="1" customWidth="1"/>
    <col min="2" max="2" width="9.57421875" style="0" bestFit="1" customWidth="1"/>
    <col min="3" max="18" width="9.7109375" style="0" bestFit="1" customWidth="1"/>
    <col min="19" max="24" width="10.8515625" style="0" bestFit="1" customWidth="1"/>
  </cols>
  <sheetData>
    <row r="1" spans="1:38" ht="18.75">
      <c r="A1" s="12" t="s">
        <v>13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>
      <c r="A2" s="1" t="s">
        <v>8</v>
      </c>
      <c r="B2" s="13">
        <f>C2-0.5</f>
        <v>0.49999999999999933</v>
      </c>
      <c r="C2" s="13">
        <f>D2-0.2</f>
        <v>0.9999999999999993</v>
      </c>
      <c r="D2" s="13">
        <f aca="true" t="shared" si="0" ref="D2:J2">E2-0.1</f>
        <v>1.1999999999999993</v>
      </c>
      <c r="E2" s="13">
        <f t="shared" si="0"/>
        <v>1.2999999999999994</v>
      </c>
      <c r="F2" s="13">
        <f t="shared" si="0"/>
        <v>1.3999999999999995</v>
      </c>
      <c r="G2" s="13">
        <f t="shared" si="0"/>
        <v>1.4999999999999996</v>
      </c>
      <c r="H2" s="13">
        <f t="shared" si="0"/>
        <v>1.5999999999999996</v>
      </c>
      <c r="I2" s="13">
        <f t="shared" si="0"/>
        <v>1.6999999999999997</v>
      </c>
      <c r="J2" s="13">
        <f t="shared" si="0"/>
        <v>1.7999999999999998</v>
      </c>
      <c r="K2" s="13">
        <f>L2-0.1</f>
        <v>1.9</v>
      </c>
      <c r="L2" s="13">
        <v>2</v>
      </c>
      <c r="M2" s="13">
        <f>L2+0.1</f>
        <v>2.1</v>
      </c>
      <c r="N2" s="13">
        <f aca="true" t="shared" si="1" ref="N2:U2">M2+0.1</f>
        <v>2.2</v>
      </c>
      <c r="O2" s="13">
        <f t="shared" si="1"/>
        <v>2.3000000000000003</v>
      </c>
      <c r="P2" s="13">
        <f t="shared" si="1"/>
        <v>2.4000000000000004</v>
      </c>
      <c r="Q2" s="13">
        <f t="shared" si="1"/>
        <v>2.5000000000000004</v>
      </c>
      <c r="R2" s="13">
        <f t="shared" si="1"/>
        <v>2.6000000000000005</v>
      </c>
      <c r="S2" s="13">
        <f t="shared" si="1"/>
        <v>2.7000000000000006</v>
      </c>
      <c r="T2" s="13">
        <f t="shared" si="1"/>
        <v>2.8000000000000007</v>
      </c>
      <c r="U2" s="13">
        <f t="shared" si="1"/>
        <v>2.900000000000001</v>
      </c>
      <c r="V2" s="13">
        <f>U2+0.1</f>
        <v>3.000000000000001</v>
      </c>
      <c r="W2" s="13">
        <f>V2+0.2</f>
        <v>3.200000000000001</v>
      </c>
      <c r="X2" s="14">
        <f>W2+0.3</f>
        <v>3.500000000000001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5.75">
      <c r="A3" s="1" t="s">
        <v>10</v>
      </c>
      <c r="B3" s="6">
        <v>0</v>
      </c>
      <c r="C3" s="6">
        <v>4.162185869258157</v>
      </c>
      <c r="D3" s="6">
        <v>9.66929075069804</v>
      </c>
      <c r="E3" s="6">
        <v>12.18651593486651</v>
      </c>
      <c r="F3" s="6">
        <v>14.546189614667338</v>
      </c>
      <c r="G3" s="6">
        <v>16.748311790100523</v>
      </c>
      <c r="H3" s="6">
        <v>18.792882461166055</v>
      </c>
      <c r="I3" s="6">
        <v>20.67990162786394</v>
      </c>
      <c r="J3" s="6">
        <v>22.409369290194196</v>
      </c>
      <c r="K3" s="6">
        <v>23.981285448156783</v>
      </c>
      <c r="L3" s="6">
        <v>25.395650101751738</v>
      </c>
      <c r="M3" s="6">
        <v>26.652463250979043</v>
      </c>
      <c r="N3" s="6">
        <v>27.751724895838706</v>
      </c>
      <c r="O3" s="6">
        <v>28.693435036330722</v>
      </c>
      <c r="P3" s="6">
        <v>29.477593672455093</v>
      </c>
      <c r="Q3" s="6">
        <v>30.104200804211814</v>
      </c>
      <c r="R3" s="6">
        <v>30.573256431600885</v>
      </c>
      <c r="S3" s="6">
        <v>30.88476055462232</v>
      </c>
      <c r="T3" s="6">
        <v>31.038713173276115</v>
      </c>
      <c r="U3" s="6">
        <v>31.035114287562244</v>
      </c>
      <c r="V3" s="6">
        <v>30.87396389748074</v>
      </c>
      <c r="W3" s="6">
        <v>30.079008604214792</v>
      </c>
      <c r="X3" s="6">
        <v>27.70493938155853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5.75">
      <c r="A4" s="1" t="s">
        <v>9</v>
      </c>
      <c r="B4" s="6">
        <f>1000*B3/0.5</f>
        <v>0</v>
      </c>
      <c r="C4" s="6">
        <f>1000*C3/0.5</f>
        <v>8324.371738516315</v>
      </c>
      <c r="D4" s="6">
        <f aca="true" t="shared" si="2" ref="D4:X4">1000*D3/0.5</f>
        <v>19338.581501396082</v>
      </c>
      <c r="E4" s="6">
        <f t="shared" si="2"/>
        <v>24373.03186973302</v>
      </c>
      <c r="F4" s="6">
        <f t="shared" si="2"/>
        <v>29092.379229334674</v>
      </c>
      <c r="G4" s="6">
        <f t="shared" si="2"/>
        <v>33496.62358020105</v>
      </c>
      <c r="H4" s="6">
        <f t="shared" si="2"/>
        <v>37585.76492233211</v>
      </c>
      <c r="I4" s="6">
        <f t="shared" si="2"/>
        <v>41359.803255727886</v>
      </c>
      <c r="J4" s="6">
        <f t="shared" si="2"/>
        <v>44818.73858038839</v>
      </c>
      <c r="K4" s="6">
        <f t="shared" si="2"/>
        <v>47962.57089631356</v>
      </c>
      <c r="L4" s="6">
        <f t="shared" si="2"/>
        <v>50791.30020350347</v>
      </c>
      <c r="M4" s="6">
        <f t="shared" si="2"/>
        <v>53304.926501958085</v>
      </c>
      <c r="N4" s="6">
        <f t="shared" si="2"/>
        <v>55503.44979167741</v>
      </c>
      <c r="O4" s="6">
        <f t="shared" si="2"/>
        <v>57386.87007266145</v>
      </c>
      <c r="P4" s="6">
        <f t="shared" si="2"/>
        <v>58955.187344910184</v>
      </c>
      <c r="Q4" s="6">
        <f t="shared" si="2"/>
        <v>60208.40160842363</v>
      </c>
      <c r="R4" s="6">
        <f t="shared" si="2"/>
        <v>61146.51286320177</v>
      </c>
      <c r="S4" s="6">
        <f t="shared" si="2"/>
        <v>61769.52110924464</v>
      </c>
      <c r="T4" s="6">
        <f t="shared" si="2"/>
        <v>62077.42634655223</v>
      </c>
      <c r="U4" s="6">
        <f t="shared" si="2"/>
        <v>62070.228575124485</v>
      </c>
      <c r="V4" s="6">
        <f t="shared" si="2"/>
        <v>61747.92779496148</v>
      </c>
      <c r="W4" s="6">
        <f t="shared" si="2"/>
        <v>60158.017208429585</v>
      </c>
      <c r="X4" s="6">
        <f t="shared" si="2"/>
        <v>55409.878763117056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5.75">
      <c r="A5" s="1" t="s">
        <v>2</v>
      </c>
      <c r="B5" s="6">
        <v>12</v>
      </c>
      <c r="C5" s="6">
        <v>12</v>
      </c>
      <c r="D5" s="6">
        <v>12</v>
      </c>
      <c r="E5" s="6">
        <v>12</v>
      </c>
      <c r="F5" s="6">
        <v>12</v>
      </c>
      <c r="G5" s="6">
        <v>12</v>
      </c>
      <c r="H5" s="6">
        <v>12</v>
      </c>
      <c r="I5" s="6">
        <v>12</v>
      </c>
      <c r="J5" s="6">
        <v>12</v>
      </c>
      <c r="K5" s="6">
        <v>12</v>
      </c>
      <c r="L5" s="6">
        <v>12</v>
      </c>
      <c r="M5" s="6">
        <v>12</v>
      </c>
      <c r="N5" s="6">
        <v>12</v>
      </c>
      <c r="O5" s="6">
        <v>12</v>
      </c>
      <c r="P5" s="6">
        <v>12</v>
      </c>
      <c r="Q5" s="6">
        <v>12</v>
      </c>
      <c r="R5" s="6">
        <v>12</v>
      </c>
      <c r="S5" s="6">
        <v>12</v>
      </c>
      <c r="T5" s="6">
        <v>12</v>
      </c>
      <c r="U5" s="6">
        <v>12</v>
      </c>
      <c r="V5" s="6">
        <v>12</v>
      </c>
      <c r="W5" s="6">
        <v>12</v>
      </c>
      <c r="X5" s="6">
        <v>12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5.75">
      <c r="A6" s="1" t="s">
        <v>1</v>
      </c>
      <c r="B6" s="6">
        <f>B4/12</f>
        <v>0</v>
      </c>
      <c r="C6" s="6">
        <f aca="true" t="shared" si="3" ref="C6:X6">C4/12</f>
        <v>693.6976448763595</v>
      </c>
      <c r="D6" s="6">
        <f t="shared" si="3"/>
        <v>1611.5484584496735</v>
      </c>
      <c r="E6" s="6">
        <f t="shared" si="3"/>
        <v>2031.0859891444181</v>
      </c>
      <c r="F6" s="6">
        <f t="shared" si="3"/>
        <v>2424.3649357778895</v>
      </c>
      <c r="G6" s="6">
        <f t="shared" si="3"/>
        <v>2791.3852983500874</v>
      </c>
      <c r="H6" s="6">
        <f t="shared" si="3"/>
        <v>3132.1470768610093</v>
      </c>
      <c r="I6" s="6">
        <f t="shared" si="3"/>
        <v>3446.650271310657</v>
      </c>
      <c r="J6" s="6">
        <f t="shared" si="3"/>
        <v>3734.8948816990323</v>
      </c>
      <c r="K6" s="6">
        <f t="shared" si="3"/>
        <v>3996.8809080261303</v>
      </c>
      <c r="L6" s="6">
        <f t="shared" si="3"/>
        <v>4232.608350291956</v>
      </c>
      <c r="M6" s="6">
        <f t="shared" si="3"/>
        <v>4442.077208496507</v>
      </c>
      <c r="N6" s="6">
        <f t="shared" si="3"/>
        <v>4625.287482639785</v>
      </c>
      <c r="O6" s="6">
        <f t="shared" si="3"/>
        <v>4782.239172721787</v>
      </c>
      <c r="P6" s="6">
        <f t="shared" si="3"/>
        <v>4912.932278742515</v>
      </c>
      <c r="Q6" s="6">
        <f t="shared" si="3"/>
        <v>5017.366800701969</v>
      </c>
      <c r="R6" s="6">
        <f t="shared" si="3"/>
        <v>5095.5427386001475</v>
      </c>
      <c r="S6" s="6">
        <f t="shared" si="3"/>
        <v>5147.460092437053</v>
      </c>
      <c r="T6" s="6">
        <f t="shared" si="3"/>
        <v>5173.118862212686</v>
      </c>
      <c r="U6" s="6">
        <f t="shared" si="3"/>
        <v>5172.51904792704</v>
      </c>
      <c r="V6" s="6">
        <f t="shared" si="3"/>
        <v>5145.660649580123</v>
      </c>
      <c r="W6" s="6">
        <f t="shared" si="3"/>
        <v>5013.168100702465</v>
      </c>
      <c r="X6" s="6">
        <f t="shared" si="3"/>
        <v>4617.489896926421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>
      <c r="A7" s="1" t="s">
        <v>5</v>
      </c>
      <c r="B7" s="6">
        <f>B$6*12</f>
        <v>0</v>
      </c>
      <c r="C7" s="6">
        <f aca="true" t="shared" si="4" ref="C7:X7">C$6*12</f>
        <v>8324.371738516315</v>
      </c>
      <c r="D7" s="6">
        <f t="shared" si="4"/>
        <v>19338.581501396082</v>
      </c>
      <c r="E7" s="6">
        <f t="shared" si="4"/>
        <v>24373.03186973302</v>
      </c>
      <c r="F7" s="6">
        <f t="shared" si="4"/>
        <v>29092.379229334674</v>
      </c>
      <c r="G7" s="6">
        <f t="shared" si="4"/>
        <v>33496.62358020105</v>
      </c>
      <c r="H7" s="6">
        <f t="shared" si="4"/>
        <v>37585.76492233211</v>
      </c>
      <c r="I7" s="6">
        <f t="shared" si="4"/>
        <v>41359.803255727886</v>
      </c>
      <c r="J7" s="6">
        <f t="shared" si="4"/>
        <v>44818.73858038839</v>
      </c>
      <c r="K7" s="6">
        <f t="shared" si="4"/>
        <v>47962.57089631356</v>
      </c>
      <c r="L7" s="6">
        <f t="shared" si="4"/>
        <v>50791.30020350347</v>
      </c>
      <c r="M7" s="6">
        <f t="shared" si="4"/>
        <v>53304.92650195809</v>
      </c>
      <c r="N7" s="6">
        <f t="shared" si="4"/>
        <v>55503.44979167741</v>
      </c>
      <c r="O7" s="6">
        <f t="shared" si="4"/>
        <v>57386.87007266145</v>
      </c>
      <c r="P7" s="6">
        <f t="shared" si="4"/>
        <v>58955.187344910184</v>
      </c>
      <c r="Q7" s="6">
        <f t="shared" si="4"/>
        <v>60208.40160842362</v>
      </c>
      <c r="R7" s="6">
        <f t="shared" si="4"/>
        <v>61146.51286320177</v>
      </c>
      <c r="S7" s="6">
        <f t="shared" si="4"/>
        <v>61769.52110924464</v>
      </c>
      <c r="T7" s="6">
        <f t="shared" si="4"/>
        <v>62077.42634655222</v>
      </c>
      <c r="U7" s="6">
        <f t="shared" si="4"/>
        <v>62070.228575124485</v>
      </c>
      <c r="V7" s="6">
        <f t="shared" si="4"/>
        <v>61747.92779496148</v>
      </c>
      <c r="W7" s="6">
        <f t="shared" si="4"/>
        <v>60158.017208429585</v>
      </c>
      <c r="X7" s="6">
        <f t="shared" si="4"/>
        <v>55409.878763117056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5.75">
      <c r="A8" s="1" t="s">
        <v>6</v>
      </c>
      <c r="B8" s="6">
        <v>5719</v>
      </c>
      <c r="C8" s="6">
        <v>5719</v>
      </c>
      <c r="D8" s="6">
        <v>5719</v>
      </c>
      <c r="E8" s="6">
        <v>5719</v>
      </c>
      <c r="F8" s="6">
        <v>5719</v>
      </c>
      <c r="G8" s="6">
        <v>5719</v>
      </c>
      <c r="H8" s="6">
        <v>5719</v>
      </c>
      <c r="I8" s="6">
        <v>5719</v>
      </c>
      <c r="J8" s="6">
        <v>5719</v>
      </c>
      <c r="K8" s="6">
        <v>5719</v>
      </c>
      <c r="L8" s="6">
        <v>5719</v>
      </c>
      <c r="M8" s="6">
        <v>5719</v>
      </c>
      <c r="N8" s="6">
        <v>5719</v>
      </c>
      <c r="O8" s="6">
        <v>5719</v>
      </c>
      <c r="P8" s="6">
        <v>5719</v>
      </c>
      <c r="Q8" s="6">
        <v>5719</v>
      </c>
      <c r="R8" s="6">
        <v>5719</v>
      </c>
      <c r="S8" s="6">
        <v>5719</v>
      </c>
      <c r="T8" s="6">
        <v>5719</v>
      </c>
      <c r="U8" s="6">
        <v>5719</v>
      </c>
      <c r="V8" s="6">
        <v>5719</v>
      </c>
      <c r="W8" s="6">
        <v>5719</v>
      </c>
      <c r="X8" s="6">
        <v>5719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5.75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63.75" customHeight="1">
      <c r="A10" s="7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.75">
      <c r="A11" s="8" t="s">
        <v>14</v>
      </c>
      <c r="B11" s="17">
        <f>50*B2</f>
        <v>24.999999999999968</v>
      </c>
      <c r="C11" s="17">
        <f aca="true" t="shared" si="5" ref="C11:X11">50*C2</f>
        <v>49.999999999999964</v>
      </c>
      <c r="D11" s="17">
        <f t="shared" si="5"/>
        <v>59.999999999999964</v>
      </c>
      <c r="E11" s="17">
        <f t="shared" si="5"/>
        <v>64.99999999999997</v>
      </c>
      <c r="F11" s="17">
        <f t="shared" si="5"/>
        <v>69.99999999999997</v>
      </c>
      <c r="G11" s="17">
        <f t="shared" si="5"/>
        <v>74.99999999999997</v>
      </c>
      <c r="H11" s="17">
        <f t="shared" si="5"/>
        <v>79.99999999999999</v>
      </c>
      <c r="I11" s="17">
        <f t="shared" si="5"/>
        <v>84.99999999999999</v>
      </c>
      <c r="J11" s="17">
        <f t="shared" si="5"/>
        <v>89.99999999999999</v>
      </c>
      <c r="K11" s="17">
        <f t="shared" si="5"/>
        <v>95</v>
      </c>
      <c r="L11" s="17">
        <f t="shared" si="5"/>
        <v>100</v>
      </c>
      <c r="M11" s="17">
        <f t="shared" si="5"/>
        <v>105</v>
      </c>
      <c r="N11" s="17">
        <f t="shared" si="5"/>
        <v>110.00000000000001</v>
      </c>
      <c r="O11" s="17">
        <f t="shared" si="5"/>
        <v>115.00000000000001</v>
      </c>
      <c r="P11" s="17">
        <f t="shared" si="5"/>
        <v>120.00000000000001</v>
      </c>
      <c r="Q11" s="17">
        <f t="shared" si="5"/>
        <v>125.00000000000003</v>
      </c>
      <c r="R11" s="17">
        <f t="shared" si="5"/>
        <v>130.00000000000003</v>
      </c>
      <c r="S11" s="17">
        <f t="shared" si="5"/>
        <v>135.00000000000003</v>
      </c>
      <c r="T11" s="17">
        <f t="shared" si="5"/>
        <v>140.00000000000003</v>
      </c>
      <c r="U11" s="17">
        <f t="shared" si="5"/>
        <v>145.00000000000003</v>
      </c>
      <c r="V11" s="17">
        <f t="shared" si="5"/>
        <v>150.00000000000006</v>
      </c>
      <c r="W11" s="17">
        <f t="shared" si="5"/>
        <v>160.00000000000006</v>
      </c>
      <c r="X11" s="17">
        <f t="shared" si="5"/>
        <v>175.00000000000006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5.75">
      <c r="A12" s="8" t="s">
        <v>20</v>
      </c>
      <c r="B12" s="6">
        <f>1.1*B6</f>
        <v>0</v>
      </c>
      <c r="C12" s="6">
        <f aca="true" t="shared" si="6" ref="C12:X12">1.1*C6</f>
        <v>763.0674093639955</v>
      </c>
      <c r="D12" s="6">
        <f t="shared" si="6"/>
        <v>1772.703304294641</v>
      </c>
      <c r="E12" s="6">
        <f t="shared" si="6"/>
        <v>2234.19458805886</v>
      </c>
      <c r="F12" s="6">
        <f t="shared" si="6"/>
        <v>2666.8014293556785</v>
      </c>
      <c r="G12" s="6">
        <f t="shared" si="6"/>
        <v>3070.5238281850966</v>
      </c>
      <c r="H12" s="6">
        <f t="shared" si="6"/>
        <v>3445.3617845471103</v>
      </c>
      <c r="I12" s="6">
        <f t="shared" si="6"/>
        <v>3791.315298441723</v>
      </c>
      <c r="J12" s="6">
        <f t="shared" si="6"/>
        <v>4108.384369868936</v>
      </c>
      <c r="K12" s="6">
        <f t="shared" si="6"/>
        <v>4396.568998828744</v>
      </c>
      <c r="L12" s="6">
        <f t="shared" si="6"/>
        <v>4655.869185321152</v>
      </c>
      <c r="M12" s="6">
        <f t="shared" si="6"/>
        <v>4886.284929346159</v>
      </c>
      <c r="N12" s="6">
        <f t="shared" si="6"/>
        <v>5087.816230903763</v>
      </c>
      <c r="O12" s="6">
        <f t="shared" si="6"/>
        <v>5260.463089993967</v>
      </c>
      <c r="P12" s="6">
        <f t="shared" si="6"/>
        <v>5404.225506616767</v>
      </c>
      <c r="Q12" s="6">
        <f t="shared" si="6"/>
        <v>5519.103480772166</v>
      </c>
      <c r="R12" s="6">
        <f t="shared" si="6"/>
        <v>5605.097012460163</v>
      </c>
      <c r="S12" s="6">
        <f t="shared" si="6"/>
        <v>5662.206101680759</v>
      </c>
      <c r="T12" s="6">
        <f t="shared" si="6"/>
        <v>5690.430748433954</v>
      </c>
      <c r="U12" s="6">
        <f t="shared" si="6"/>
        <v>5689.770952719745</v>
      </c>
      <c r="V12" s="6">
        <f t="shared" si="6"/>
        <v>5660.226714538137</v>
      </c>
      <c r="W12" s="6">
        <f t="shared" si="6"/>
        <v>5514.484910772712</v>
      </c>
      <c r="X12" s="6">
        <f t="shared" si="6"/>
        <v>5079.238886619064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5.75">
      <c r="A13" s="1" t="s">
        <v>15</v>
      </c>
      <c r="B13" s="6">
        <f>2.5*B6</f>
        <v>0</v>
      </c>
      <c r="C13" s="6">
        <f aca="true" t="shared" si="7" ref="C13:X13">2.5*C6</f>
        <v>1734.2441121908987</v>
      </c>
      <c r="D13" s="6">
        <f t="shared" si="7"/>
        <v>4028.8711461241837</v>
      </c>
      <c r="E13" s="6">
        <f t="shared" si="7"/>
        <v>5077.714972861046</v>
      </c>
      <c r="F13" s="6">
        <f t="shared" si="7"/>
        <v>6060.912339444723</v>
      </c>
      <c r="G13" s="6">
        <f t="shared" si="7"/>
        <v>6978.4632458752185</v>
      </c>
      <c r="H13" s="6">
        <f t="shared" si="7"/>
        <v>7830.367692152523</v>
      </c>
      <c r="I13" s="6">
        <f t="shared" si="7"/>
        <v>8616.625678276643</v>
      </c>
      <c r="J13" s="6">
        <f t="shared" si="7"/>
        <v>9337.23720424758</v>
      </c>
      <c r="K13" s="6">
        <f t="shared" si="7"/>
        <v>9992.202270065325</v>
      </c>
      <c r="L13" s="6">
        <f t="shared" si="7"/>
        <v>10581.520875729891</v>
      </c>
      <c r="M13" s="6">
        <f t="shared" si="7"/>
        <v>11105.193021241268</v>
      </c>
      <c r="N13" s="6">
        <f t="shared" si="7"/>
        <v>11563.218706599462</v>
      </c>
      <c r="O13" s="6">
        <f t="shared" si="7"/>
        <v>11955.597931804468</v>
      </c>
      <c r="P13" s="6">
        <f t="shared" si="7"/>
        <v>12282.330696856288</v>
      </c>
      <c r="Q13" s="6">
        <f t="shared" si="7"/>
        <v>12543.417001754922</v>
      </c>
      <c r="R13" s="6">
        <f t="shared" si="7"/>
        <v>12738.856846500368</v>
      </c>
      <c r="S13" s="6">
        <f t="shared" si="7"/>
        <v>12868.650231092633</v>
      </c>
      <c r="T13" s="6">
        <f t="shared" si="7"/>
        <v>12932.797155531714</v>
      </c>
      <c r="U13" s="6">
        <f t="shared" si="7"/>
        <v>12931.2976198176</v>
      </c>
      <c r="V13" s="6">
        <f t="shared" si="7"/>
        <v>12864.151623950309</v>
      </c>
      <c r="W13" s="6">
        <f t="shared" si="7"/>
        <v>12532.920251756164</v>
      </c>
      <c r="X13" s="6">
        <f t="shared" si="7"/>
        <v>11543.724742316053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5.75">
      <c r="A14" s="1" t="s">
        <v>16</v>
      </c>
      <c r="B14" s="6">
        <f>0.5*B6</f>
        <v>0</v>
      </c>
      <c r="C14" s="6">
        <f aca="true" t="shared" si="8" ref="C14:X14">0.5*C6</f>
        <v>346.84882243817975</v>
      </c>
      <c r="D14" s="6">
        <f t="shared" si="8"/>
        <v>805.7742292248367</v>
      </c>
      <c r="E14" s="6">
        <f t="shared" si="8"/>
        <v>1015.5429945722091</v>
      </c>
      <c r="F14" s="6">
        <f t="shared" si="8"/>
        <v>1212.1824678889448</v>
      </c>
      <c r="G14" s="6">
        <f t="shared" si="8"/>
        <v>1395.6926491750437</v>
      </c>
      <c r="H14" s="6">
        <f t="shared" si="8"/>
        <v>1566.0735384305046</v>
      </c>
      <c r="I14" s="6">
        <f t="shared" si="8"/>
        <v>1723.3251356553285</v>
      </c>
      <c r="J14" s="6">
        <f t="shared" si="8"/>
        <v>1867.4474408495162</v>
      </c>
      <c r="K14" s="6">
        <f t="shared" si="8"/>
        <v>1998.4404540130652</v>
      </c>
      <c r="L14" s="6">
        <f t="shared" si="8"/>
        <v>2116.304175145978</v>
      </c>
      <c r="M14" s="6">
        <f t="shared" si="8"/>
        <v>2221.0386042482537</v>
      </c>
      <c r="N14" s="6">
        <f t="shared" si="8"/>
        <v>2312.6437413198923</v>
      </c>
      <c r="O14" s="6">
        <f t="shared" si="8"/>
        <v>2391.1195863608937</v>
      </c>
      <c r="P14" s="6">
        <f t="shared" si="8"/>
        <v>2456.4661393712577</v>
      </c>
      <c r="Q14" s="6">
        <f t="shared" si="8"/>
        <v>2508.6834003509844</v>
      </c>
      <c r="R14" s="6">
        <f t="shared" si="8"/>
        <v>2547.7713693000737</v>
      </c>
      <c r="S14" s="6">
        <f t="shared" si="8"/>
        <v>2573.7300462185267</v>
      </c>
      <c r="T14" s="6">
        <f t="shared" si="8"/>
        <v>2586.559431106343</v>
      </c>
      <c r="U14" s="6">
        <f t="shared" si="8"/>
        <v>2586.25952396352</v>
      </c>
      <c r="V14" s="6">
        <f t="shared" si="8"/>
        <v>2572.8303247900617</v>
      </c>
      <c r="W14" s="6">
        <f t="shared" si="8"/>
        <v>2506.5840503512327</v>
      </c>
      <c r="X14" s="6">
        <f t="shared" si="8"/>
        <v>2308.7449484632107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5.75">
      <c r="A15" s="9" t="s">
        <v>17</v>
      </c>
      <c r="B15" s="6">
        <f>0.84*B6</f>
        <v>0</v>
      </c>
      <c r="C15" s="6">
        <f aca="true" t="shared" si="9" ref="C15:X15">0.84*C6</f>
        <v>582.706021696142</v>
      </c>
      <c r="D15" s="6">
        <f t="shared" si="9"/>
        <v>1353.7007050977256</v>
      </c>
      <c r="E15" s="6">
        <f t="shared" si="9"/>
        <v>1706.1122308813112</v>
      </c>
      <c r="F15" s="6">
        <f t="shared" si="9"/>
        <v>2036.466546053427</v>
      </c>
      <c r="G15" s="6">
        <f t="shared" si="9"/>
        <v>2344.7636506140734</v>
      </c>
      <c r="H15" s="6">
        <f t="shared" si="9"/>
        <v>2631.0035445632475</v>
      </c>
      <c r="I15" s="6">
        <f t="shared" si="9"/>
        <v>2895.186227900952</v>
      </c>
      <c r="J15" s="6">
        <f t="shared" si="9"/>
        <v>3137.311700627187</v>
      </c>
      <c r="K15" s="6">
        <f t="shared" si="9"/>
        <v>3357.3799627419494</v>
      </c>
      <c r="L15" s="6">
        <f t="shared" si="9"/>
        <v>3555.3910142452432</v>
      </c>
      <c r="M15" s="6">
        <f t="shared" si="9"/>
        <v>3731.344855137066</v>
      </c>
      <c r="N15" s="6">
        <f t="shared" si="9"/>
        <v>3885.241485417419</v>
      </c>
      <c r="O15" s="6">
        <f t="shared" si="9"/>
        <v>4017.0809050863013</v>
      </c>
      <c r="P15" s="6">
        <f t="shared" si="9"/>
        <v>4126.863114143713</v>
      </c>
      <c r="Q15" s="6">
        <f t="shared" si="9"/>
        <v>4214.588112589654</v>
      </c>
      <c r="R15" s="6">
        <f t="shared" si="9"/>
        <v>4280.255900424124</v>
      </c>
      <c r="S15" s="6">
        <f t="shared" si="9"/>
        <v>4323.866477647125</v>
      </c>
      <c r="T15" s="6">
        <f t="shared" si="9"/>
        <v>4345.419844258656</v>
      </c>
      <c r="U15" s="6">
        <f t="shared" si="9"/>
        <v>4344.916000258714</v>
      </c>
      <c r="V15" s="6">
        <f t="shared" si="9"/>
        <v>4322.354945647304</v>
      </c>
      <c r="W15" s="6">
        <f t="shared" si="9"/>
        <v>4211.061204590071</v>
      </c>
      <c r="X15" s="6">
        <f t="shared" si="9"/>
        <v>3878.6915134181936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5.75">
      <c r="A16" s="1" t="s">
        <v>18</v>
      </c>
      <c r="B16" s="6">
        <f>B7*0.005</f>
        <v>0</v>
      </c>
      <c r="C16" s="6">
        <f aca="true" t="shared" si="10" ref="C16:X16">C7*0.005</f>
        <v>41.621858692581576</v>
      </c>
      <c r="D16" s="6">
        <f t="shared" si="10"/>
        <v>96.69290750698042</v>
      </c>
      <c r="E16" s="6">
        <f t="shared" si="10"/>
        <v>121.86515934866509</v>
      </c>
      <c r="F16" s="6">
        <f t="shared" si="10"/>
        <v>145.46189614667338</v>
      </c>
      <c r="G16" s="6">
        <f t="shared" si="10"/>
        <v>167.48311790100524</v>
      </c>
      <c r="H16" s="6">
        <f t="shared" si="10"/>
        <v>187.92882461166056</v>
      </c>
      <c r="I16" s="6">
        <f t="shared" si="10"/>
        <v>206.79901627863944</v>
      </c>
      <c r="J16" s="6">
        <f t="shared" si="10"/>
        <v>224.09369290194195</v>
      </c>
      <c r="K16" s="6">
        <f t="shared" si="10"/>
        <v>239.81285448156783</v>
      </c>
      <c r="L16" s="6">
        <f t="shared" si="10"/>
        <v>253.95650101751738</v>
      </c>
      <c r="M16" s="6">
        <f t="shared" si="10"/>
        <v>266.5246325097905</v>
      </c>
      <c r="N16" s="6">
        <f t="shared" si="10"/>
        <v>277.5172489583871</v>
      </c>
      <c r="O16" s="6">
        <f t="shared" si="10"/>
        <v>286.93435036330726</v>
      </c>
      <c r="P16" s="6">
        <f t="shared" si="10"/>
        <v>294.77593672455095</v>
      </c>
      <c r="Q16" s="6">
        <f t="shared" si="10"/>
        <v>301.0420080421181</v>
      </c>
      <c r="R16" s="6">
        <f t="shared" si="10"/>
        <v>305.73256431600885</v>
      </c>
      <c r="S16" s="6">
        <f t="shared" si="10"/>
        <v>308.84760554622324</v>
      </c>
      <c r="T16" s="6">
        <f t="shared" si="10"/>
        <v>310.38713173276113</v>
      </c>
      <c r="U16" s="6">
        <f t="shared" si="10"/>
        <v>310.35114287562243</v>
      </c>
      <c r="V16" s="6">
        <f t="shared" si="10"/>
        <v>308.7396389748074</v>
      </c>
      <c r="W16" s="6">
        <f t="shared" si="10"/>
        <v>300.79008604214795</v>
      </c>
      <c r="X16" s="6">
        <f t="shared" si="10"/>
        <v>277.0493938155853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31.5">
      <c r="A17" s="9" t="s">
        <v>19</v>
      </c>
      <c r="B17" s="6">
        <f>B7*0.15</f>
        <v>0</v>
      </c>
      <c r="C17" s="6">
        <f aca="true" t="shared" si="11" ref="C17:X17">C7*0.15</f>
        <v>1248.655760777447</v>
      </c>
      <c r="D17" s="6">
        <f t="shared" si="11"/>
        <v>2900.787225209412</v>
      </c>
      <c r="E17" s="6">
        <f t="shared" si="11"/>
        <v>3655.954780459953</v>
      </c>
      <c r="F17" s="6">
        <f t="shared" si="11"/>
        <v>4363.856884400201</v>
      </c>
      <c r="G17" s="6">
        <f t="shared" si="11"/>
        <v>5024.493537030157</v>
      </c>
      <c r="H17" s="6">
        <f t="shared" si="11"/>
        <v>5637.864738349816</v>
      </c>
      <c r="I17" s="6">
        <f t="shared" si="11"/>
        <v>6203.970488359183</v>
      </c>
      <c r="J17" s="6">
        <f t="shared" si="11"/>
        <v>6722.810787058258</v>
      </c>
      <c r="K17" s="6">
        <f t="shared" si="11"/>
        <v>7194.385634447034</v>
      </c>
      <c r="L17" s="6">
        <f t="shared" si="11"/>
        <v>7618.69503052552</v>
      </c>
      <c r="M17" s="6">
        <f t="shared" si="11"/>
        <v>7995.738975293713</v>
      </c>
      <c r="N17" s="6">
        <f t="shared" si="11"/>
        <v>8325.517468751612</v>
      </c>
      <c r="O17" s="6">
        <f t="shared" si="11"/>
        <v>8608.030510899216</v>
      </c>
      <c r="P17" s="6">
        <f t="shared" si="11"/>
        <v>8843.278101736527</v>
      </c>
      <c r="Q17" s="6">
        <f t="shared" si="11"/>
        <v>9031.260241263542</v>
      </c>
      <c r="R17" s="6">
        <f t="shared" si="11"/>
        <v>9171.976929480266</v>
      </c>
      <c r="S17" s="6">
        <f t="shared" si="11"/>
        <v>9265.428166386695</v>
      </c>
      <c r="T17" s="6">
        <f t="shared" si="11"/>
        <v>9311.613951982834</v>
      </c>
      <c r="U17" s="6">
        <f t="shared" si="11"/>
        <v>9310.534286268672</v>
      </c>
      <c r="V17" s="6">
        <f t="shared" si="11"/>
        <v>9262.18916924422</v>
      </c>
      <c r="W17" s="6">
        <f t="shared" si="11"/>
        <v>9023.702581264437</v>
      </c>
      <c r="X17" s="6">
        <f t="shared" si="11"/>
        <v>8311.481814467557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5.75">
      <c r="A18" s="4" t="s">
        <v>0</v>
      </c>
      <c r="B18" s="18">
        <f>SUM(B8:B17)</f>
        <v>5744</v>
      </c>
      <c r="C18" s="18">
        <f aca="true" t="shared" si="12" ref="C18:X18">SUM(C8:C17)</f>
        <v>10486.143985159244</v>
      </c>
      <c r="D18" s="18">
        <f t="shared" si="12"/>
        <v>16737.52951745778</v>
      </c>
      <c r="E18" s="18">
        <f t="shared" si="12"/>
        <v>19595.384726182045</v>
      </c>
      <c r="F18" s="18">
        <f t="shared" si="12"/>
        <v>22274.681563289647</v>
      </c>
      <c r="G18" s="18">
        <f t="shared" si="12"/>
        <v>24775.42002878059</v>
      </c>
      <c r="H18" s="18">
        <f t="shared" si="12"/>
        <v>27097.600122654865</v>
      </c>
      <c r="I18" s="18">
        <f t="shared" si="12"/>
        <v>29241.221844912474</v>
      </c>
      <c r="J18" s="18">
        <f t="shared" si="12"/>
        <v>31206.285195553413</v>
      </c>
      <c r="K18" s="18">
        <f t="shared" si="12"/>
        <v>32992.79017457768</v>
      </c>
      <c r="L18" s="18">
        <f t="shared" si="12"/>
        <v>34600.73678198531</v>
      </c>
      <c r="M18" s="18">
        <f t="shared" si="12"/>
        <v>36030.12501777625</v>
      </c>
      <c r="N18" s="18">
        <f t="shared" si="12"/>
        <v>37280.95488195053</v>
      </c>
      <c r="O18" s="18">
        <f t="shared" si="12"/>
        <v>38353.22637450816</v>
      </c>
      <c r="P18" s="18">
        <f t="shared" si="12"/>
        <v>39246.93949544911</v>
      </c>
      <c r="Q18" s="18">
        <f t="shared" si="12"/>
        <v>39962.09424477338</v>
      </c>
      <c r="R18" s="18">
        <f t="shared" si="12"/>
        <v>40498.690622481</v>
      </c>
      <c r="S18" s="18">
        <f t="shared" si="12"/>
        <v>40856.72862857196</v>
      </c>
      <c r="T18" s="18">
        <f t="shared" si="12"/>
        <v>41036.20826304627</v>
      </c>
      <c r="U18" s="18">
        <f t="shared" si="12"/>
        <v>41037.12952590387</v>
      </c>
      <c r="V18" s="18">
        <f t="shared" si="12"/>
        <v>40859.49241714484</v>
      </c>
      <c r="W18" s="18">
        <f t="shared" si="12"/>
        <v>39968.543084776764</v>
      </c>
      <c r="X18" s="18">
        <f t="shared" si="12"/>
        <v>37292.93129909966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5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24" ht="15.75">
      <c r="A20" s="11" t="s">
        <v>7</v>
      </c>
      <c r="B20" s="20">
        <f>B7-B18</f>
        <v>-5744</v>
      </c>
      <c r="C20" s="20">
        <f aca="true" t="shared" si="13" ref="C20:X20">C7-C18</f>
        <v>-2161.7722466429295</v>
      </c>
      <c r="D20" s="20">
        <f t="shared" si="13"/>
        <v>2601.0519839383014</v>
      </c>
      <c r="E20" s="20">
        <f t="shared" si="13"/>
        <v>4777.647143550974</v>
      </c>
      <c r="F20" s="20">
        <f t="shared" si="13"/>
        <v>6817.697666045027</v>
      </c>
      <c r="G20" s="20">
        <f t="shared" si="13"/>
        <v>8721.203551420458</v>
      </c>
      <c r="H20" s="20">
        <f t="shared" si="13"/>
        <v>10488.164799677248</v>
      </c>
      <c r="I20" s="20">
        <f t="shared" si="13"/>
        <v>12118.581410815412</v>
      </c>
      <c r="J20" s="20">
        <f t="shared" si="13"/>
        <v>13612.453384834975</v>
      </c>
      <c r="K20" s="20">
        <f t="shared" si="13"/>
        <v>14969.780721735879</v>
      </c>
      <c r="L20" s="20">
        <f t="shared" si="13"/>
        <v>16190.563421518164</v>
      </c>
      <c r="M20" s="20">
        <f t="shared" si="13"/>
        <v>17274.801484181844</v>
      </c>
      <c r="N20" s="20">
        <f t="shared" si="13"/>
        <v>18222.494909726884</v>
      </c>
      <c r="O20" s="20">
        <f t="shared" si="13"/>
        <v>19033.64369815329</v>
      </c>
      <c r="P20" s="20">
        <f t="shared" si="13"/>
        <v>19708.247849461077</v>
      </c>
      <c r="Q20" s="20">
        <f t="shared" si="13"/>
        <v>20246.307363650238</v>
      </c>
      <c r="R20" s="20">
        <f t="shared" si="13"/>
        <v>20647.822240720772</v>
      </c>
      <c r="S20" s="20">
        <f t="shared" si="13"/>
        <v>20912.79248067268</v>
      </c>
      <c r="T20" s="20">
        <f t="shared" si="13"/>
        <v>21041.218083505955</v>
      </c>
      <c r="U20" s="20">
        <f t="shared" si="13"/>
        <v>21033.09904922062</v>
      </c>
      <c r="V20" s="20">
        <f t="shared" si="13"/>
        <v>20888.43537781664</v>
      </c>
      <c r="W20" s="20">
        <f t="shared" si="13"/>
        <v>20189.47412365282</v>
      </c>
      <c r="X20" s="20">
        <f t="shared" si="13"/>
        <v>18116.947464017394</v>
      </c>
    </row>
    <row r="21" spans="1:24" ht="15.75">
      <c r="A21" s="15" t="s">
        <v>11</v>
      </c>
      <c r="B21" s="19">
        <v>533</v>
      </c>
      <c r="C21" s="19">
        <v>533</v>
      </c>
      <c r="D21" s="19">
        <v>533</v>
      </c>
      <c r="E21" s="19">
        <v>533</v>
      </c>
      <c r="F21" s="19">
        <v>533</v>
      </c>
      <c r="G21" s="19">
        <v>533</v>
      </c>
      <c r="H21" s="19">
        <v>533</v>
      </c>
      <c r="I21" s="19">
        <v>533</v>
      </c>
      <c r="J21" s="19">
        <v>533</v>
      </c>
      <c r="K21" s="19">
        <v>533</v>
      </c>
      <c r="L21" s="19">
        <v>533</v>
      </c>
      <c r="M21" s="19">
        <v>533</v>
      </c>
      <c r="N21" s="19">
        <v>533</v>
      </c>
      <c r="O21" s="19">
        <v>533</v>
      </c>
      <c r="P21" s="19">
        <v>533</v>
      </c>
      <c r="Q21" s="19">
        <v>533</v>
      </c>
      <c r="R21" s="19">
        <v>533</v>
      </c>
      <c r="S21" s="19">
        <v>533</v>
      </c>
      <c r="T21" s="19">
        <v>533</v>
      </c>
      <c r="U21" s="19">
        <v>533</v>
      </c>
      <c r="V21" s="19">
        <v>533</v>
      </c>
      <c r="W21" s="19">
        <v>533</v>
      </c>
      <c r="X21" s="19">
        <v>533</v>
      </c>
    </row>
    <row r="22" spans="1:24" ht="15.75">
      <c r="A22" s="16" t="s">
        <v>12</v>
      </c>
      <c r="B22" s="19">
        <f>B20-B21</f>
        <v>-6277</v>
      </c>
      <c r="C22" s="19">
        <f aca="true" t="shared" si="14" ref="C22:X22">C20-C21</f>
        <v>-2694.7722466429295</v>
      </c>
      <c r="D22" s="19">
        <f t="shared" si="14"/>
        <v>2068.0519839383014</v>
      </c>
      <c r="E22" s="19">
        <f t="shared" si="14"/>
        <v>4244.647143550974</v>
      </c>
      <c r="F22" s="19">
        <f t="shared" si="14"/>
        <v>6284.697666045027</v>
      </c>
      <c r="G22" s="19">
        <f t="shared" si="14"/>
        <v>8188.203551420458</v>
      </c>
      <c r="H22" s="19">
        <f t="shared" si="14"/>
        <v>9955.164799677248</v>
      </c>
      <c r="I22" s="19">
        <f t="shared" si="14"/>
        <v>11585.581410815412</v>
      </c>
      <c r="J22" s="19">
        <f t="shared" si="14"/>
        <v>13079.453384834975</v>
      </c>
      <c r="K22" s="19">
        <f t="shared" si="14"/>
        <v>14436.780721735879</v>
      </c>
      <c r="L22" s="19">
        <f t="shared" si="14"/>
        <v>15657.563421518164</v>
      </c>
      <c r="M22" s="19">
        <f t="shared" si="14"/>
        <v>16741.801484181844</v>
      </c>
      <c r="N22" s="19">
        <f t="shared" si="14"/>
        <v>17689.494909726884</v>
      </c>
      <c r="O22" s="19">
        <f t="shared" si="14"/>
        <v>18500.64369815329</v>
      </c>
      <c r="P22" s="19">
        <f t="shared" si="14"/>
        <v>19175.247849461077</v>
      </c>
      <c r="Q22" s="19">
        <f t="shared" si="14"/>
        <v>19713.307363650238</v>
      </c>
      <c r="R22" s="19">
        <f t="shared" si="14"/>
        <v>20114.822240720772</v>
      </c>
      <c r="S22" s="19">
        <f t="shared" si="14"/>
        <v>20379.79248067268</v>
      </c>
      <c r="T22" s="19">
        <f t="shared" si="14"/>
        <v>20508.218083505955</v>
      </c>
      <c r="U22" s="19">
        <f t="shared" si="14"/>
        <v>20500.09904922062</v>
      </c>
      <c r="V22" s="19">
        <f t="shared" si="14"/>
        <v>20355.43537781664</v>
      </c>
      <c r="W22" s="19">
        <f t="shared" si="14"/>
        <v>19656.47412365282</v>
      </c>
      <c r="X22" s="19">
        <f t="shared" si="14"/>
        <v>17583.947464017394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VSIDC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Jenkin</dc:creator>
  <cp:keywords/>
  <dc:description/>
  <cp:lastModifiedBy>hussain</cp:lastModifiedBy>
  <cp:lastPrinted>2009-01-06T00:10:45Z</cp:lastPrinted>
  <dcterms:created xsi:type="dcterms:W3CDTF">2002-07-03T10:58:30Z</dcterms:created>
  <dcterms:modified xsi:type="dcterms:W3CDTF">2009-07-12T06:15:50Z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-1496741122</vt:i4>
  </property>
  <property fmtid="{D5CDD505-2E9C-101B-9397-08002B2CF9AE}" pid="3" name="_EmailSubject">
    <vt:lpwstr>Strawberry Gross Margin</vt:lpwstr>
  </property>
  <property fmtid="{D5CDD505-2E9C-101B-9397-08002B2CF9AE}" pid="4" name="_AuthorEmail">
    <vt:lpwstr>cthomson@vff.org.au</vt:lpwstr>
  </property>
  <property fmtid="{D5CDD505-2E9C-101B-9397-08002B2CF9AE}" pid="5" name="_AuthorEmailDisplayName">
    <vt:lpwstr>Chloe Thomson</vt:lpwstr>
  </property>
  <property fmtid="{D5CDD505-2E9C-101B-9397-08002B2CF9AE}" pid="6" name="_ReviewingToolsShownOnce">
    <vt:lpwstr/>
  </property>
</Properties>
</file>